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635" documentId="13_ncr:1_{F6CB121F-512D-4AA6-A0C1-0FB36C537598}" xr6:coauthVersionLast="47" xr6:coauthVersionMax="47" xr10:uidLastSave="{C2AEC5CD-D6A5-4C3C-B1A6-043D271A1100}"/>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<sst xmlns="http://schemas.openxmlformats.org/spreadsheetml/2006/main" count="179030" uniqueCount="39108">
  <si>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</si>
  <si>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</si>
  <si>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</si>
  <si>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</si>
  <si>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</si>
  <si>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</si>
  <si>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</si>
  <si>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</si>
  <si>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</si>
  <si>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</si>
  <si>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</si>
  <si>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</si>
  <si>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</si>
  <si>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</si>
  <si>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</si>
  <si>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</si>
  <si>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</si>
  <si>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</si>
  <si>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</si>
  <si>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</si>
  <si>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</si>
  <si>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</si>
  <si>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</si>
  <si>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</si>
  <si>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</si>
  <si>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</si>
  <si>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</si>
  <si>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</si>
  <si>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</si>
  <si>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</si>
  <si>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</si>
  <si>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</si>
  <si>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</si>
  <si>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</si>
  <si>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</si>
  <si>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</si>
  <si>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</si>
  <si>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</si>
  <si>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</si>
  <si>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</si>
  <si>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</si>
  <si>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</si>
  <si>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</si>
  <si>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</si>
  <si>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</si>
  <si>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</si>
  <si>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</si>
  <si>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</si>
  <si>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</si>
  <si>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</si>
  <si>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</si>
  <si>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</si>
  <si>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</si>
  <si>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</si>
  <si>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</si>
  <si>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</si>
  <si>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</si>
  <si>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</si>
  <si>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</si>
  <si>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</si>
  <si>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</si>
  <si>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</si>
  <si>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</si>
  <si>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</si>
  <si>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</si>
  <si>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</si>
  <si>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</si>
  <si>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</si>
  <si>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</si>
  <si>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</si>
  <si>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</si>
  <si>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</si>
  <si>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</si>
  <si>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</si>
  <si>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</si>
  <si>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</si>
  <si>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</si>
  <si>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</si>
  <si>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</si>
  <si>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</si>
  <si>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</si>
  <si>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</si>
  <si>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</si>
  <si>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</si>
  <si>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</si>
  <si>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</si>
  <si>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</si>
  <si>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</si>
  <si>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</si>
  <si>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</si>
  <si>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</si>
  <si>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</si>
  <si>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</si>
  <si>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</si>
  <si>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</si>
  <si>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</si>
  <si>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</si>
  <si>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</si>
  <si>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</si>
  <si>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</si>
  <si>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</si>
  <si>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</si>
  <si>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</si>
  <si>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</si>
  <si>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</si>
  <si>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</si>
  <si>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</si>
  <si>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</si>
  <si>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</si>
  <si>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</si>
  <si>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</si>
  <si>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</si>
  <si>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</si>
  <si>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</si>
  <si>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</si>
  <si>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</si>
  <si>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</si>
  <si>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</si>
  <si>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</si>
  <si>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</si>
  <si>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</si>
  <si>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</si>
  <si>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</si>
  <si>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</si>
  <si>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</si>
  <si>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</si>
  <si>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</si>
  <si>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</si>
  <si>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</si>
  <si>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</si>
  <si>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</si>
  <si>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</si>
  <si>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</si>
  <si>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</si>
  <si>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</si>
  <si>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</si>
  <si>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</si>
  <si>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</si>
  <si>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</si>
  <si>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</si>
  <si>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</si>
  <si>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</si>
  <si>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</si>
  <si>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</si>
  <si>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</si>
  <si>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</si>
  <si>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</si>
  <si>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</si>
  <si>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</si>
  <si>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</si>
  <si>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</si>
  <si>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</si>
  <si>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</si>
  <si>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</si>
  <si>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</si>
  <si>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</si>
  <si>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</si>
  <si>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</si>
  <si>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</si>
  <si>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</si>
  <si>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</si>
  <si>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</si>
  <si>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</si>
  <si>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</si>
  <si>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</si>
  <si>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</si>
  <si>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</si>
  <si>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</si>
  <si>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</si>
  <si>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</si>
  <si>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</si>
  <si>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</si>
  <si>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</si>
  <si>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</si>
  <si>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</si>
  <si>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</si>
  <si>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</si>
  <si>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</si>
  <si>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</si>
  <si>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</si>
  <si>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</si>
  <si>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</si>
  <si>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</si>
  <si>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</si>
  <si>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</si>
  <si>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</si>
  <si>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</si>
  <si>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</si>
  <si>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</si>
  <si>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</si>
  <si>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</si>
  <si>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</si>
  <si>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</si>
  <si>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</si>
  <si>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</si>
  <si>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</si>
  <si>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</si>
  <si>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</si>
  <si>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</si>
  <si>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</si>
  <si>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</si>
  <si>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</si>
  <si>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</si>
  <si>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</si>
  <si>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</si>
  <si>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</si>
  <si>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</si>
  <si>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</si>
  <si>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</si>
  <si>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</si>
  <si>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</si>
  <si>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</si>
  <si>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</si>
  <si>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</si>
  <si>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</si>
  <si>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</si>
  <si>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</si>
  <si>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</si>
  <si>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</si>
  <si>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</si>
  <si>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</si>
  <si>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</si>
  <si>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</si>
  <si>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</si>
  <si>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</si>
  <si>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</si>
  <si>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</si>
  <si>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</si>
  <si>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</si>
  <si>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</si>
  <si>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</si>
  <si>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</si>
  <si>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</si>
  <si>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</si>
  <si>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</si>
  <si>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</si>
  <si>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</si>
  <si>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</si>
  <si>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</si>
  <si>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</si>
  <si>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</si>
  <si>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</si>
  <si>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</si>
  <si>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</si>
  <si>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</si>
  <si>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</si>
  <si>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</si>
  <si>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</si>
  <si>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</si>
  <si>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</si>
  <si>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</si>
  <si>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</si>
  <si>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</si>
  <si>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</si>
  <si>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</si>
  <si>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</si>
  <si>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</si>
  <si>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</si>
  <si>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</si>
  <si>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</si>
  <si>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</si>
  <si>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</si>
  <si>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</si>
  <si>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</si>
  <si>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</si>
  <si>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</si>
  <si>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</si>
  <si>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</si>
  <si>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</si>
  <si>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</si>
  <si>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</si>
  <si>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</si>
  <si>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</si>
  <si>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</si>
  <si>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</si>
  <si>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</si>
  <si>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</si>
  <si>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</si>
  <si>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</si>
  <si>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</si>
  <si>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</si>
  <si>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</si>
  <si>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</si>
  <si>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</si>
  <si>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</si>
  <si>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</si>
  <si>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</si>
  <si>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</si>
  <si>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</si>
  <si>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</si>
  <si>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</si>
  <si>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</si>
  <si>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</si>
  <si>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</si>
  <si>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</si>
  <si>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</si>
  <si>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</si>
  <si>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</si>
  <si>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</si>
  <si>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</si>
  <si>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</si>
  <si>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</si>
  <si>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</si>
  <si>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</si>
  <si>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</si>
  <si>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</si>
  <si>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</si>
  <si>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</si>
  <si>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</si>
  <si>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</si>
  <si>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</si>
  <si>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</si>
  <si>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</si>
  <si>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</si>
  <si>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</si>
  <si>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</si>
  <si>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</si>
  <si>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</si>
  <si>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</si>
  <si>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</si>
  <si>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</si>
  <si>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</si>
  <si>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</si>
  <si>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</si>
  <si>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</si>
  <si>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</si>
  <si>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</si>
  <si>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</si>
  <si>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</si>
  <si>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</si>
  <si>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</si>
  <si>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</si>
  <si>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</si>
  <si>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</si>
  <si>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</si>
  <si>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</si>
  <si>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</si>
  <si>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</si>
  <si>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</si>
  <si>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</si>
  <si>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</si>
  <si>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</si>
  <si>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</si>
  <si>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</si>
  <si>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</si>
  <si>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</si>
  <si>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</si>
  <si>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</si>
  <si>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</si>
  <si>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</si>
  <si>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</si>
  <si>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</si>
  <si>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</si>
  <si>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</si>
  <si>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</si>
  <si>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</si>
  <si>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</si>
  <si>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</si>
  <si>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</si>
  <si>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</si>
  <si>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</si>
  <si>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</si>
  <si>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</si>
  <si>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</si>
  <si>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</si>
  <si>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</si>
  <si>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</si>
  <si>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</si>
  <si>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</si>
  <si>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</si>
  <si>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</si>
  <si>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</si>
  <si>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</si>
  <si>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</si>
  <si>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</si>
  <si>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</si>
  <si>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</si>
  <si>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</si>
  <si>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</si>
  <si>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</si>
  <si>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</si>
  <si>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</si>
  <si>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</si>
  <si>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</si>
  <si>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</si>
  <si>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</si>
  <si>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</si>
  <si>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</si>
  <si>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</si>
  <si>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</si>
  <si>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</si>
  <si>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</si>
  <si>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</si>
  <si>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</si>
  <si>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</si>
  <si>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</si>
  <si>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</si>
  <si>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</si>
  <si>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</si>
  <si>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</si>
  <si>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</si>
  <si>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</si>
  <si>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</si>
  <si>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</si>
  <si>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</si>
  <si>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</si>
  <si>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</si>
  <si>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</si>
  <si>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</si>
  <si>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</si>
  <si>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</si>
  <si>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</si>
  <si>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</si>
  <si>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</si>
  <si>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</si>
  <si>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</si>
  <si>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</si>
  <si>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</si>
  <si>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</si>
  <si>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</si>
  <si>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</si>
  <si>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</si>
  <si>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</si>
  <si>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</si>
  <si>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</si>
  <si>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</si>
  <si>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</si>
  <si>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</si>
  <si>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</si>
  <si>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</si>
  <si>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</si>
  <si>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</si>
  <si>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</si>
  <si>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</si>
  <si>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</si>
  <si>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</si>
  <si>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</si>
  <si>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</si>
  <si>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</si>
  <si>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</si>
  <si>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</si>
  <si>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</si>
  <si>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</si>
  <si>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</si>
  <si>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</si>
  <si>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</si>
  <si>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</si>
  <si>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</si>
  <si>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</si>
  <si>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</si>
  <si>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</si>
  <si>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</si>
  <si>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</si>
  <si>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</si>
  <si>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</si>
  <si>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</si>
  <si>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</si>
  <si>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</si>
  <si>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</si>
  <si>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</si>
  <si>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</si>
  <si>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</si>
  <si>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</si>
  <si>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</si>
  <si>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</si>
  <si>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</si>
  <si>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</si>
  <si>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</si>
  <si>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</si>
  <si>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</si>
  <si>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</si>
  <si>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</si>
  <si>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</si>
  <si>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</si>
  <si>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</si>
  <si>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</si>
  <si>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</si>
  <si>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</si>
  <si>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</si>
  <si>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</si>
  <si>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</si>
  <si>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</si>
  <si>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</si>
  <si>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</si>
  <si>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</si>
  <si>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</si>
  <si>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</si>
  <si>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</si>
  <si>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</si>
  <si>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</si>
  <si>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</si>
  <si>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</si>
  <si>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</si>
  <si>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</si>
  <si>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</si>
  <si>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</si>
  <si>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</si>
  <si>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</si>
  <si>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</si>
  <si>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</si>
  <si>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</si>
  <si>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</si>
  <si>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</si>
  <si>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</si>
  <si>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</si>
  <si>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</si>
  <si>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</si>
  <si>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</si>
  <si>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</si>
  <si>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</si>
  <si>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</si>
  <si>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</si>
  <si>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</si>
  <si>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</si>
  <si>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</si>
  <si>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</si>
  <si>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</si>
  <si>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</si>
  <si>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</si>
  <si>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</si>
  <si>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</si>
  <si>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</si>
  <si>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</si>
  <si>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</si>
  <si>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</si>
  <si>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</si>
  <si>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</si>
  <si>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</si>
  <si>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</si>
  <si>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</si>
  <si>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</si>
  <si>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</si>
  <si>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</si>
  <si>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</si>
  <si>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</si>
  <si>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</si>
  <si>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</si>
  <si>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</si>
  <si>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</si>
  <si>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</si>
  <si>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</si>
  <si>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</si>
  <si>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</si>
  <si>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</si>
  <si>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</si>
  <si>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</si>
  <si>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</si>
  <si>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</si>
  <si>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</si>
  <si>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</si>
  <si>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</si>
  <si>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</si>
  <si>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</si>
  <si>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</si>
  <si>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</si>
  <si>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</si>
  <si>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</si>
  <si>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</si>
  <si>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</si>
  <si>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</si>
  <si>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</si>
  <si>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</si>
  <si>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</si>
  <si>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</si>
  <si>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</si>
  <si>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</si>
  <si>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</si>
  <si>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</si>
  <si>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</si>
  <si>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</si>
  <si>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</si>
  <si>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</si>
  <si>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</si>
  <si>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</si>
  <si>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</si>
  <si>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</si>
  <si>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</si>
  <si>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</si>
  <si>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</si>
  <si>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</si>
  <si>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</si>
  <si>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</si>
  <si>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</si>
  <si>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</si>
  <si>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</si>
  <si>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</si>
  <si>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</si>
  <si>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</si>
  <si>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</si>
  <si>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</si>
  <si>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</si>
  <si>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</si>
  <si>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</si>
  <si>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</si>
  <si>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</si>
  <si>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</si>
  <si>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</si>
  <si>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</si>
  <si>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</si>
  <si>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</si>
  <si>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</si>
  <si>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</si>
  <si>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</si>
  <si>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</si>
  <si>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</si>
  <si>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</si>
  <si>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</si>
  <si>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</si>
  <si>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</si>
  <si>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</si>
  <si>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</si>
  <si>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</si>
  <si>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</si>
  <si>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</si>
  <si>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</si>
  <si>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</si>
  <si>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</si>
  <si>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</si>
  <si>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</si>
  <si>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</si>
  <si>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</si>
  <si>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</si>
  <si>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</si>
  <si>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</si>
  <si>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</si>
  <si>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</si>
  <si>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</si>
  <si>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</si>
  <si>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</si>
  <si>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</si>
  <si>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</si>
  <si>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</si>
  <si>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</si>
  <si>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</si>
  <si>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</si>
  <si>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</si>
  <si>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</si>
  <si>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</si>
  <si>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</si>
  <si>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</si>
  <si>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</si>
  <si>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</si>
  <si>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</si>
  <si>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</si>
  <si>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</si>
  <si>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</si>
  <si>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</si>
  <si>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</si>
  <si>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</si>
  <si>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</si>
  <si>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</si>
  <si>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</si>
  <si>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</si>
  <si>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</si>
  <si>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</si>
  <si>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</si>
  <si>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</si>
  <si>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</si>
  <si>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</si>
  <si>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</si>
  <si>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</si>
  <si>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</si>
  <si>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</si>
  <si>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</si>
  <si>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</si>
  <si>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</si>
  <si>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</si>
  <si>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</si>
  <si>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</si>
  <si>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</si>
  <si>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</si>
  <si>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</si>
  <si>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</si>
  <si>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</si>
  <si>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</si>
  <si>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</si>
  <si>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</si>
  <si>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</si>
  <si>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</si>
  <si>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</si>
  <si>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</si>
  <si>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</si>
  <si>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</si>
  <si>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</si>
  <si>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</si>
  <si>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</si>
  <si>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</si>
  <si>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</si>
  <si>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</si>
  <si>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</si>
  <si>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</si>
  <si>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</si>
  <si>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</si>
  <si>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</si>
  <si>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</si>
  <si>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</si>
  <si>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</si>
  <si>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</si>
  <si>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</si>
  <si>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</si>
  <si>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</si>
  <si>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</si>
  <si>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</si>
  <si>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</si>
  <si>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</si>
  <si>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</si>
  <si>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</si>
  <si>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</si>
  <si>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</si>
  <si>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</si>
  <si>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</si>
  <si>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</si>
  <si>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</si>
  <si>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</si>
  <si>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</si>
  <si>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</si>
  <si>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</si>
  <si>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</si>
  <si>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</si>
  <si>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</si>
  <si>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</si>
  <si>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</si>
  <si>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</si>
  <si>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</si>
  <si>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</si>
  <si>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</si>
  <si>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</si>
  <si>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</si>
  <si>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</si>
  <si>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</si>
  <si>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</si>
  <si>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</si>
  <si>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</si>
  <si>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</si>
  <si>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</si>
  <si>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</si>
  <si>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</si>
  <si>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</si>
  <si>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</si>
  <si>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</si>
  <si>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</si>
  <si>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</si>
  <si>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</si>
  <si>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</si>
  <si>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</si>
  <si>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</si>
  <si>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</si>
  <si>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</si>
  <si>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</si>
  <si>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</si>
  <si>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</si>
  <si>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</si>
  <si>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</si>
  <si>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</si>
  <si>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</si>
  <si>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</si>
  <si>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</si>
  <si>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</si>
  <si>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</si>
  <si>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</si>
  <si>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</si>
  <si>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</si>
  <si>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</si>
  <si>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</si>
  <si>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</si>
  <si>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</si>
  <si>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</si>
  <si>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</si>
  <si>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</si>
  <si>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</si>
  <si>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</si>
  <si>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</si>
  <si>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</si>
  <si>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</si>
  <si>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</si>
  <si>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</si>
  <si>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</si>
  <si>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</si>
  <si>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</si>
  <si>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</si>
  <si>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</si>
  <si>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</si>
  <si>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</si>
  <si>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</si>
  <si>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</si>
  <si>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</si>
  <si>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</si>
  <si>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</si>
  <si>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</si>
  <si>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</si>
  <si>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</si>
  <si>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</si>
  <si>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</si>
  <si>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</si>
  <si>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</si>
  <si>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</si>
  <si>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</si>
  <si>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</si>
  <si>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</si>
  <si>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</si>
  <si>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</si>
  <si>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</si>
  <si>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</si>
  <si>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</si>
  <si>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</si>
  <si>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</si>
  <si>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</si>
  <si>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</si>
  <si>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</si>
  <si>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</si>
  <si>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</si>
  <si>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</si>
  <si>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</si>
  <si>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</si>
  <si>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</si>
  <si>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</si>
  <si>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</si>
  <si>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</si>
  <si>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</si>
  <si>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</si>
  <si>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</si>
  <si>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</si>
  <si>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</si>
  <si>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</si>
  <si>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</si>
  <si>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</si>
  <si>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</si>
  <si>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</si>
  <si>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</si>
  <si>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</si>
  <si>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</si>
  <si>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</si>
  <si>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</si>
  <si>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</si>
  <si>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</si>
  <si>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</si>
  <si>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</si>
  <si>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</si>
  <si>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</si>
  <si>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</si>
  <si>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</si>
  <si>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</si>
  <si>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</si>
  <si>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</si>
  <si>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</si>
  <si>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</si>
  <si>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</si>
  <si>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</si>
  <si>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</si>
  <si>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</si>
  <si>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</si>
  <si>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</si>
  <si>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</si>
  <si>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</si>
  <si>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</si>
  <si>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</si>
  <si>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</si>
  <si>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</si>
  <si>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</si>
  <si>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</si>
  <si>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</si>
  <si>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</si>
  <si>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</si>
  <si>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</si>
  <si>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</si>
  <si>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</si>
  <si>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</si>
  <si>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</si>
  <si>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</si>
  <si>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</si>
  <si>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</si>
  <si>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</si>
  <si>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</si>
  <si>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</si>
  <si>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</si>
  <si>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</si>
  <si>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</si>
  <si>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</si>
  <si>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</si>
  <si>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</si>
  <si>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</si>
  <si>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</si>
  <si>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</si>
  <si>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</si>
  <si>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</si>
  <si>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</si>
  <si>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</si>
  <si>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</si>
  <si>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</si>
  <si>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</si>
  <si>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</si>
  <si>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</si>
  <si>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</si>
  <si>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</si>
  <si>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</si>
  <si>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</si>
  <si>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</si>
  <si>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</si>
  <si>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</si>
  <si>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</si>
  <si>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</si>
  <si>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</si>
  <si>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</si>
  <si>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</si>
  <si>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</si>
  <si>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</si>
  <si>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</si>
  <si>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</si>
  <si>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</si>
  <si>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</si>
  <si>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</si>
  <si>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</si>
  <si>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</si>
  <si>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</si>
  <si>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</si>
  <si>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</si>
  <si>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</si>
  <si>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</si>
  <si>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</si>
  <si>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</si>
  <si>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</si>
  <si>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</si>
  <si>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</si>
  <si>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</si>
  <si>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</si>
  <si>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</si>
  <si>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</si>
  <si>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</si>
  <si>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</si>
  <si>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</si>
  <si>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</si>
  <si>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</si>
  <si>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</si>
  <si>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</si>
  <si>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</si>
  <si>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</si>
  <si>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</si>
  <si>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</si>
  <si>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</si>
  <si>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</si>
  <si>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</si>
  <si>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</si>
  <si>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</si>
  <si>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</si>
  <si>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</si>
  <si>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</si>
  <si>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</si>
  <si>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</si>
  <si>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</si>
  <si>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</si>
  <si>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</si>
  <si>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</si>
  <si>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</si>
  <si>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</si>
  <si>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</si>
  <si>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</si>
  <si>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</si>
  <si>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</si>
  <si>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</si>
  <si>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</si>
  <si>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</si>
  <si>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</si>
  <si>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</si>
  <si>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</si>
  <si>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</si>
  <si>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</si>
  <si>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</si>
  <si>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</si>
  <si>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</si>
  <si>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</si>
  <si>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</si>
  <si>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</si>
  <si>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</si>
  <si>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</si>
  <si>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</si>
  <si>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</si>
  <si>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</si>
  <si>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</si>
  <si>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</si>
  <si>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</si>
  <si>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</si>
  <si>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</si>
  <si>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</si>
  <si>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</si>
  <si>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</si>
  <si>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</si>
  <si>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</si>
  <si>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</si>
  <si>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</si>
  <si>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</si>
  <si>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</si>
  <si>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</si>
  <si>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</si>
  <si>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</si>
  <si>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</si>
  <si>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</si>
  <si>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</si>
  <si>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</si>
  <si>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</si>
  <si>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</si>
  <si>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</si>
  <si>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</si>
  <si>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</si>
  <si>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</si>
  <si>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</si>
  <si>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</si>
  <si>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</si>
  <si>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</si>
  <si>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</si>
  <si>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</si>
  <si>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</si>
  <si>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</si>
  <si>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</si>
  <si>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</si>
  <si>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</si>
  <si>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</si>
  <si>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</si>
  <si>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</si>
  <si>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</si>
  <si>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</si>
  <si>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</si>
  <si>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</si>
  <si>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</si>
  <si>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</si>
  <si>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</si>
  <si>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</si>
  <si>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</si>
  <si>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</si>
  <si>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</si>
  <si>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</si>
  <si>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</si>
  <si>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</si>
  <si>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</si>
  <si>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</si>
  <si>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</si>
  <si>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</si>
  <si>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</si>
  <si>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</si>
  <si>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</si>
  <si>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</si>
  <si>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</si>
  <si>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</si>
  <si>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</si>
  <si>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</si>
  <si>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</si>
  <si>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</si>
  <si>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</si>
  <si>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</si>
  <si>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</si>
  <si>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</si>
  <si>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</si>
  <si>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</si>
  <si>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</si>
  <si>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</si>
  <si>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</si>
  <si>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</si>
  <si>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</si>
  <si>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</si>
  <si>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</si>
  <si>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</si>
  <si>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</si>
  <si>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</si>
  <si>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</si>
  <si>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</si>
  <si>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</si>
  <si>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</si>
  <si>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</si>
  <si>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</si>
  <si>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</si>
  <si>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</si>
  <si>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</si>
  <si>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</si>
  <si>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</si>
  <si>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</si>
  <si>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</si>
  <si>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</si>
  <si>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</si>
  <si>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</si>
  <si>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</si>
  <si>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</si>
  <si>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</si>
  <si>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</si>
  <si>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</si>
  <si>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</si>
  <si>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</si>
  <si>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</si>
  <si>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</si>
  <si>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</si>
  <si>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</si>
  <si>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</si>
  <si>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</si>
  <si>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</si>
  <si>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</si>
  <si>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</si>
  <si>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</si>
  <si>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</si>
  <si>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</si>
  <si>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</si>
  <si>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</si>
  <si>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</si>
  <si>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</si>
  <si>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</si>
  <si>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</si>
  <si>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</si>
  <si>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</si>
  <si>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</si>
  <si>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</si>
  <si>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</si>
  <si>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</si>
  <si>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</si>
  <si>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</si>
  <si>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</si>
  <si>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</si>
  <si>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</si>
  <si>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</si>
  <si>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</si>
  <si>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</si>
  <si>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</si>
  <si>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</si>
  <si>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</si>
  <si>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</si>
  <si>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</si>
  <si>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</si>
  <si>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</si>
  <si>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</si>
  <si>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</si>
  <si>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</si>
  <si>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</si>
  <si>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</si>
  <si>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</si>
  <si>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</si>
  <si>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</si>
  <si>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</si>
  <si>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</si>
  <si>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</si>
  <si>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</si>
  <si>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</si>
  <si>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</si>
  <si>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</si>
  <si>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</si>
  <si>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</si>
  <si>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</si>
  <si>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</si>
  <si>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</si>
  <si>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</si>
  <si>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</si>
  <si>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</si>
  <si>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</si>
  <si>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</si>
  <si>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</si>
  <si>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</si>
  <si>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</si>
  <si>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</si>
  <si>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</si>
  <si>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</si>
  <si>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</si>
  <si>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</si>
  <si>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</si>
  <si>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</si>
  <si>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</si>
  <si>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</si>
  <si>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</si>
  <si>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</si>
  <si>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</si>
  <si>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</si>
  <si>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</si>
  <si>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</si>
  <si>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</si>
  <si>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</si>
  <si>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</si>
  <si>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</si>
  <si>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</si>
  <si>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</si>
  <si>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</si>
  <si>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</si>
  <si>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</si>
  <si>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</si>
  <si>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</si>
  <si>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</si>
  <si>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</si>
  <si>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</si>
  <si>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</si>
  <si>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</si>
  <si>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</si>
  <si>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</si>
  <si>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</si>
  <si>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</si>
  <si>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</si>
  <si>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</si>
  <si>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</si>
  <si>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</si>
  <si>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</si>
  <si>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</si>
  <si>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</si>
  <si>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</si>
  <si>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</si>
  <si>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</si>
  <si>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</si>
  <si>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</si>
  <si>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</si>
  <si>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</si>
  <si>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</si>
  <si>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</si>
  <si>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</si>
  <si>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</si>
  <si>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</si>
  <si>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</si>
  <si>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</si>
  <si>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</si>
  <si>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</si>
  <si>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</si>
  <si>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</si>
  <si>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</si>
  <si>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</si>
  <si>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</si>
  <si>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</si>
  <si>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</si>
  <si>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</si>
  <si>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</si>
  <si>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</si>
  <si>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</si>
  <si>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</si>
  <si>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</si>
  <si>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</si>
  <si>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</si>
  <si>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</si>
  <si>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</si>
  <si>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</si>
  <si>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</si>
  <si>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</si>
  <si>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</si>
  <si>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</si>
  <si>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</si>
  <si>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</si>
  <si>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</si>
  <si>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</si>
  <si>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</si>
  <si>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</si>
  <si>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</si>
  <si>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</si>
  <si>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</si>
  <si>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</si>
  <si>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</si>
  <si>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</si>
  <si>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</si>
  <si>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</si>
  <si>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</si>
  <si>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</si>
  <si>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</si>
  <si>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</si>
  <si>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</si>
  <si>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</si>
  <si>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</si>
  <si>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</si>
  <si>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</si>
  <si>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</si>
  <si>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</si>
  <si>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</si>
  <si>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</si>
  <si>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</si>
  <si>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</si>
  <si>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</si>
  <si>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</si>
  <si>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</si>
  <si>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</si>
  <si>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</si>
  <si>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</si>
  <si>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</si>
  <si>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</si>
  <si>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</si>
  <si>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</si>
  <si>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</si>
  <si>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</si>
  <si>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</si>
  <si>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</si>
  <si>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</si>
  <si>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</si>
  <si>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</si>
  <si>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</si>
  <si>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</si>
  <si>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</si>
  <si>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</si>
  <si>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</si>
  <si>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</si>
  <si>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</si>
  <si>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</si>
  <si>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</si>
  <si>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</si>
  <si>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</si>
  <si>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</si>
  <si>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</si>
  <si>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</si>
  <si>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</si>
  <si>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</si>
  <si>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</si>
  <si>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</si>
  <si>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</si>
  <si>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</si>
  <si>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</si>
  <si>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</si>
  <si>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</si>
  <si>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</si>
  <si>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</si>
  <si>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</si>
  <si>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</si>
  <si>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</si>
  <si>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</si>
  <si>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</si>
  <si>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</si>
  <si>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</si>
  <si>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</si>
  <si>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</si>
  <si>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</si>
  <si>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</si>
  <si>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</si>
  <si>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</si>
  <si>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</si>
  <si>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</si>
  <si>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</si>
  <si>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</si>
  <si>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</si>
  <si>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</si>
  <si>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</si>
  <si>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</si>
  <si>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</si>
  <si>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</si>
  <si>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</si>
  <si>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</si>
  <si>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</si>
  <si>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</si>
  <si>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</si>
  <si>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</si>
  <si>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</si>
  <si>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</si>
  <si>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</si>
  <si>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</si>
  <si>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</si>
  <si>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</si>
  <si>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</si>
  <si>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</si>
  <si>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</si>
  <si>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</si>
  <si>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</si>
  <si>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</si>
  <si>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</si>
  <si>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</si>
  <si>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</si>
  <si>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</si>
  <si>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</si>
  <si>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</si>
  <si>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</si>
  <si>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</si>
  <si>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</si>
  <si>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</si>
  <si>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</si>
  <si>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</si>
  <si>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</si>
  <si>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</si>
  <si>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</si>
  <si>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</si>
  <si>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</si>
  <si>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</si>
  <si>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</si>
  <si>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</si>
  <si>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</si>
  <si>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</si>
  <si>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</si>
  <si>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</si>
  <si>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</si>
  <si>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</si>
  <si>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</si>
  <si>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</si>
  <si>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</si>
  <si>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</si>
  <si>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</si>
  <si>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</si>
  <si>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</si>
  <si>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</si>
  <si>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</si>
  <si>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</si>
  <si>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</si>
  <si>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</si>
  <si>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</si>
  <si>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</si>
  <si>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</si>
  <si>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</si>
  <si>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</si>
  <si>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</si>
  <si>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</si>
  <si>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</si>
  <si>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</si>
  <si>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</si>
  <si>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</si>
  <si>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</si>
  <si>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</si>
  <si>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</si>
  <si>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</si>
  <si>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</si>
  <si>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</si>
  <si>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</si>
  <si>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</si>
  <si>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</si>
  <si>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</si>
  <si>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</si>
  <si>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</si>
  <si>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</si>
  <si>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</si>
  <si>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</si>
  <si>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</si>
  <si>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</si>
  <si>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</si>
  <si>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</si>
  <si>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</si>
  <si>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</si>
  <si>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</si>
  <si>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</si>
  <si>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</si>
  <si>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</si>
  <si>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</si>
  <si>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</si>
  <si>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</si>
  <si>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</si>
  <si>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</si>
  <si>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</si>
  <si>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</si>
  <si>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</si>
  <si>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</si>
  <si>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</si>
  <si>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</si>
  <si>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</si>
  <si>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</si>
  <si>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</si>
  <si>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</si>
  <si>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</si>
  <si>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</si>
  <si>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</si>
  <si>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</si>
  <si>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</si>
  <si>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</si>
  <si>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</si>
  <si>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</si>
  <si>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</si>
  <si>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</si>
  <si>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</si>
  <si>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</si>
  <si>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</si>
  <si>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</si>
  <si>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</si>
  <si>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</si>
  <si>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</si>
  <si>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</si>
  <si>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</si>
  <si>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</si>
  <si>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</si>
  <si>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</si>
  <si>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</si>
  <si>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</si>
  <si>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</si>
  <si>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</si>
  <si>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</si>
  <si>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</si>
  <si>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</si>
  <si>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</si>
  <si>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</si>
  <si>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</si>
  <si>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</si>
  <si>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</si>
  <si>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</si>
  <si>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</si>
  <si>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</si>
  <si>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</si>
  <si>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</si>
  <si>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</si>
  <si>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</si>
  <si>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</si>
  <si>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</si>
  <si>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</si>
  <si>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</si>
  <si>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</si>
  <si>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</si>
  <si>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</si>
  <si>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</si>
  <si>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</si>
  <si>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</si>
  <si>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</si>
  <si>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</si>
  <si>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</si>
  <si>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</si>
  <si>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</si>
  <si>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</si>
  <si>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</si>
  <si>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</si>
  <si>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</si>
  <si>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</si>
  <si>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</si>
  <si>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</si>
  <si>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</si>
  <si>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</si>
  <si>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</si>
  <si>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</si>
  <si>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</si>
  <si>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</si>
  <si>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</si>
  <si>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</si>
  <si>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</si>
  <si>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</si>
  <si>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</si>
  <si>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</si>
  <si>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</si>
  <si>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</si>
  <si>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</si>
  <si>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</si>
  <si>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</si>
  <si>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</si>
  <si>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</si>
  <si>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</si>
  <si>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</si>
  <si>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</si>
  <si>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</si>
  <si>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</si>
  <si>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</si>
  <si>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</si>
  <si>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</si>
  <si>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</si>
  <si>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</si>
  <si>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</si>
  <si>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</si>
  <si>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</si>
  <si>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</si>
  <si>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</si>
  <si>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</si>
  <si>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</si>
  <si>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</si>
  <si>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</si>
  <si>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</si>
  <si>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</si>
  <si>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</si>
  <si>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</si>
  <si>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</si>
  <si>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</si>
  <si>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</si>
  <si>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</si>
  <si>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</si>
  <si>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</si>
  <si>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</si>
  <si>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</si>
  <si>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</si>
  <si>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</si>
  <si>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</si>
  <si>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</si>
  <si>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</si>
  <si>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</si>
  <si>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</si>
  <si>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</si>
  <si>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</si>
  <si>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</si>
  <si>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</si>
  <si>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</si>
  <si>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</si>
  <si>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</si>
  <si>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</si>
  <si>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</si>
  <si>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</si>
  <si>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</si>
  <si>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</si>
  <si>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</si>
  <si>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</si>
  <si>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</si>
  <si>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</si>
  <si>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</si>
  <si>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</si>
  <si>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</si>
  <si>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</si>
  <si>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</si>
  <si>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</si>
  <si>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</si>
  <si>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</si>
  <si>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</si>
  <si>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</si>
  <si>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</si>
  <si>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</si>
  <si>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</si>
  <si>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</si>
  <si>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</si>
  <si>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</si>
  <si>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</si>
  <si>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</si>
  <si>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</si>
  <si>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</si>
  <si>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</si>
  <si>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</si>
  <si>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</si>
  <si>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</si>
  <si>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</si>
  <si>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</si>
  <si>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</si>
  <si>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</si>
  <si>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</si>
  <si>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</si>
  <si>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</si>
  <si>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</si>
  <si>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</si>
  <si>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</si>
  <si>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</si>
  <si>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</si>
  <si>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</si>
  <si>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</si>
  <si>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</si>
  <si>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</si>
  <si>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</si>
  <si>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</si>
  <si>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</si>
  <si>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</si>
  <si>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</si>
  <si>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</si>
  <si>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</si>
  <si>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</si>
  <si>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</si>
  <si>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</si>
  <si>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</si>
  <si>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</si>
  <si>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</si>
  <si>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</si>
  <si>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</si>
  <si>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</si>
  <si>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</si>
  <si>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</si>
  <si>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</si>
  <si>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</si>
  <si>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</si>
  <si>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</si>
  <si>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</si>
  <si>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</si>
  <si>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</si>
  <si>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</si>
  <si>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</si>
  <si>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</si>
  <si>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</si>
  <si>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</si>
  <si>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</si>
  <si>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</si>
  <si>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</si>
  <si>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</si>
  <si>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</si>
  <si>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</si>
  <si>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</si>
  <si>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</si>
  <si>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</si>
  <si>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</si>
  <si>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</si>
  <si>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</si>
  <si>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</si>
  <si>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</si>
  <si>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</si>
  <si>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</si>
  <si>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</si>
  <si>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</si>
  <si>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</si>
  <si>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</si>
  <si>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</si>
  <si>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</si>
  <si>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</si>
  <si>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</si>
  <si>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</si>
  <si>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</si>
  <si>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</si>
  <si>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</si>
  <si>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</si>
  <si>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</si>
  <si>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</si>
  <si>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</si>
  <si>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</si>
  <si>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</si>
  <si>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</si>
  <si>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</si>
  <si>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</si>
  <si>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</si>
  <si>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</si>
  <si>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</si>
  <si>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</si>
  <si>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</si>
  <si>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</si>
  <si>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</si>
  <si>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</si>
  <si>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</si>
  <si>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</si>
  <si>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</si>
  <si>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</si>
  <si>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</si>
  <si>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</si>
  <si>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</si>
  <si>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</si>
  <si>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</si>
  <si>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</si>
  <si>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</si>
  <si>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</si>
  <si>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</si>
  <si>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</si>
  <si>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</si>
  <si>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</si>
  <si>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</si>
  <si>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</si>
  <si>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</si>
  <si>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</si>
  <si>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</si>
  <si>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</si>
  <si>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</si>
  <si>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</si>
  <si>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</si>
  <si>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</si>
  <si>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</si>
  <si>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</si>
  <si>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</si>
  <si>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</si>
  <si>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</si>
  <si>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</si>
  <si>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</si>
  <si>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</si>
  <si>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</si>
  <si>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</si>
  <si>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</si>
  <si>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</si>
  <si>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</si>
  <si>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</si>
  <si>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</si>
  <si>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</si>
  <si>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</si>
  <si>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</si>
  <si>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</si>
  <si>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</si>
  <si>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</si>
  <si>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</si>
  <si>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</si>
  <si>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</si>
  <si>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</si>
  <si>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</si>
  <si>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</si>
  <si>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</si>
  <si>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</si>
  <si>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</si>
  <si>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</si>
  <si>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</si>
  <si>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</si>
  <si>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</si>
  <si>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</si>
  <si>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</si>
  <si>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</si>
  <si>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</si>
  <si>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</si>
  <si>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</si>
  <si>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</si>
  <si>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</si>
  <si>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</si>
  <si>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</si>
  <si>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</si>
  <si>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</si>
  <si>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</si>
  <si>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</si>
  <si>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</si>
  <si>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</si>
  <si>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</si>
  <si>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</si>
  <si>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</si>
  <si>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</si>
  <si>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</si>
  <si>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</si>
  <si>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</si>
  <si>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</si>
  <si>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</si>
  <si>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</si>
  <si>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</si>
  <si>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</si>
  <si>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</si>
  <si>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</si>
  <si>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</si>
  <si>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</si>
  <si>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</si>
  <si>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</si>
  <si>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</si>
  <si>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</si>
  <si>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</si>
  <si>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</si>
  <si>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</si>
  <si>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</si>
  <si>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</si>
  <si>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</si>
  <si>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</si>
  <si>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</si>
  <si>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</si>
  <si>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</si>
  <si>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</si>
  <si>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</si>
  <si>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</si>
  <si>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</si>
  <si>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</si>
  <si>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</si>
  <si>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</si>
  <si>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</si>
  <si>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</si>
  <si>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</si>
  <si>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</si>
  <si>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</si>
  <si>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</si>
  <si>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</si>
  <si>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</si>
  <si>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</si>
  <si>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</si>
  <si>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</si>
  <si>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</si>
  <si>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</si>
  <si>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</si>
  <si>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</si>
  <si>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</si>
  <si>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</si>
  <si>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</si>
  <si>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</si>
  <si>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</si>
  <si>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</si>
  <si>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</si>
  <si>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</si>
  <si>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</si>
  <si>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</si>
  <si>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</si>
  <si>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</si>
  <si>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</si>
  <si>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</si>
  <si>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</si>
  <si>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</si>
  <si>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</si>
  <si>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</si>
  <si>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</si>
  <si>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</si>
  <si>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</si>
  <si>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</si>
  <si>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</si>
  <si>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</si>
  <si>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</si>
  <si>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</si>
  <si>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</si>
  <si>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</si>
  <si>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</si>
  <si>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</si>
  <si>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</si>
  <si>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</si>
  <si>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</si>
  <si>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</si>
  <si>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</si>
  <si>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</si>
  <si>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</si>
  <si>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</si>
  <si>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</si>
  <si>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</si>
  <si>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</si>
  <si>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</si>
  <si>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</si>
  <si>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</si>
  <si>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</si>
  <si>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</si>
  <si>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</si>
  <si>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</si>
  <si>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</si>
  <si>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</si>
  <si>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</si>
  <si>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</si>
  <si>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</si>
  <si>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</si>
  <si>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</si>
  <si>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</si>
  <si>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</si>
  <si>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</si>
  <si>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</si>
  <si>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</si>
  <si>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</si>
  <si>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</si>
  <si>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</si>
  <si>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</si>
  <si>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</si>
  <si>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</si>
  <si>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</si>
  <si>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</si>
  <si>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</si>
  <si>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</si>
  <si>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</si>
  <si>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</si>
  <si>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</si>
  <si>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</si>
  <si>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</si>
  <si>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</si>
  <si>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</si>
  <si>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</si>
  <si>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</si>
  <si>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</si>
  <si>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</si>
  <si>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</si>
  <si>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</si>
  <si>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</si>
  <si>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</si>
  <si>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</si>
  <si>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</si>
  <si>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</si>
  <si>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</si>
  <si>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</si>
  <si>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</si>
  <si>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</si>
  <si>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</si>
  <si>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</si>
  <si>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</si>
  <si>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</si>
  <si>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</si>
  <si>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</si>
  <si>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</si>
  <si>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</si>
  <si>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</si>
  <si>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</si>
  <si>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</si>
  <si>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</si>
  <si>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</si>
  <si>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</si>
  <si>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</si>
  <si>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</si>
  <si>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</si>
  <si>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</si>
  <si>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</si>
  <si>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</si>
  <si>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</si>
  <si>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</si>
  <si>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</si>
  <si>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</si>
  <si>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</si>
  <si>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</si>
  <si>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</si>
  <si>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</si>
  <si>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</si>
  <si>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</si>
  <si>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</si>
  <si>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</si>
  <si>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</si>
  <si>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</si>
  <si>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</si>
  <si>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</si>
  <si>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</si>
  <si>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</si>
  <si>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</si>
  <si>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</si>
  <si>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</si>
  <si>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</si>
  <si>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</si>
  <si>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</si>
  <si>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</si>
  <si>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</si>
  <si>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</si>
  <si>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</si>
  <si>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</si>
  <si>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</si>
  <si>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</si>
  <si>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</si>
  <si>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</si>
  <si>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</si>
  <si>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</si>
  <si>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</si>
  <si>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</si>
  <si>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</si>
  <si>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</si>
  <si>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</si>
  <si>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</si>
  <si>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</si>
  <si>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</si>
  <si>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</si>
  <si>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</si>
  <si>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</si>
  <si>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</si>
  <si>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</si>
  <si>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</si>
  <si>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</si>
  <si>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</si>
  <si>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</si>
  <si>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</si>
  <si>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</si>
  <si>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</si>
  <si>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</si>
  <si>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</si>
  <si>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</si>
  <si>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</si>
  <si>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</si>
  <si>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</si>
  <si>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</si>
  <si>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</si>
  <si>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</si>
  <si>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</si>
  <si>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</si>
  <si>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</si>
  <si>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</si>
  <si>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</si>
  <si>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</si>
  <si>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</si>
  <si>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</si>
  <si>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</si>
  <si>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</si>
  <si>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</si>
  <si>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</si>
  <si>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</si>
  <si>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</si>
  <si>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</si>
  <si>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</si>
  <si>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</si>
  <si>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</si>
  <si>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</si>
  <si>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</si>
  <si>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</si>
  <si>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</si>
  <si>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</si>
  <si>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</si>
  <si>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</si>
  <si>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</si>
  <si>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</si>
  <si>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</si>
  <si>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</si>
  <si>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</si>
  <si>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</si>
  <si>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</si>
  <si>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</si>
  <si>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</si>
  <si>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</si>
  <si>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</si>
  <si>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</si>
  <si>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</si>
  <si>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</si>
  <si>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</si>
  <si>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</si>
  <si>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</si>
  <si>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</si>
  <si>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</si>
  <si>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</si>
  <si>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</si>
  <si>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</si>
  <si>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</si>
  <si>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</si>
  <si>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</si>
  <si>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</si>
  <si>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</si>
  <si>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</si>
  <si>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</si>
  <si>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</si>
  <si>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</si>
  <si>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</si>
  <si>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</si>
  <si>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</si>
  <si>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</si>
  <si>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</si>
  <si>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</si>
  <si>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</si>
  <si>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</si>
  <si>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</si>
  <si>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</si>
  <si>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</si>
  <si>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</si>
  <si>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</si>
  <si>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</si>
  <si>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</si>
  <si>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</si>
  <si>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</si>
  <si>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</si>
  <si>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</si>
  <si>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</si>
  <si>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</si>
  <si>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</si>
  <si>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</si>
  <si>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</si>
  <si>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</si>
  <si>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</si>
  <si>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</si>
  <si>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</si>
  <si>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</si>
  <si>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</si>
  <si>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</si>
  <si>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</si>
  <si>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</si>
  <si>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</si>
  <si>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</si>
  <si>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</si>
  <si>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</si>
  <si>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</si>
  <si>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</si>
  <si>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</si>
  <si>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</si>
  <si>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</si>
  <si>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</si>
  <si>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</si>
  <si>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</si>
  <si>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</si>
  <si>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</si>
  <si>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</si>
  <si>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</si>
  <si>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</si>
  <si>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</si>
  <si>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</si>
  <si>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</si>
  <si>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</si>
  <si>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</si>
  <si>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</si>
  <si>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</si>
  <si>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</si>
  <si>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</si>
  <si>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</si>
  <si>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</si>
  <si>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</si>
  <si>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</si>
  <si>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</si>
  <si>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</si>
  <si>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</si>
  <si>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</si>
  <si>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</si>
  <si>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</si>
  <si>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</si>
  <si>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</si>
  <si>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</si>
  <si>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</si>
  <si>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</si>
  <si>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</si>
  <si>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</si>
  <si>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</si>
  <si>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</si>
  <si>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</si>
  <si>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</si>
  <si>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</si>
  <si>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</si>
  <si>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</si>
  <si>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</si>
  <si>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</si>
  <si>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</si>
  <si>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</si>
  <si>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</si>
  <si>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</si>
  <si>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</si>
  <si>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</si>
  <si>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</si>
  <si>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</si>
  <si>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</si>
  <si>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</si>
  <si>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</si>
  <si>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</si>
  <si>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</si>
  <si>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</si>
  <si>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</si>
  <si>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</si>
  <si>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</si>
  <si>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</si>
  <si>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</si>
  <si>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</si>
  <si>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</si>
  <si>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</si>
  <si>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</si>
  <si>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</si>
  <si>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</si>
  <si>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</si>
  <si>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</si>
  <si>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</si>
  <si>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</si>
  <si>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</si>
  <si>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</si>
  <si>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</si>
  <si>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</si>
  <si>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</si>
  <si>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</si>
  <si>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</si>
  <si>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</si>
  <si>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</si>
  <si>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</si>
  <si>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</si>
  <si>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</si>
  <si>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</si>
  <si>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</si>
  <si>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</si>
  <si>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</si>
  <si>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</si>
  <si>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</si>
  <si>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</si>
  <si>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</si>
  <si>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</si>
  <si>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</si>
  <si>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</si>
  <si>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</si>
  <si>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</si>
  <si>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</si>
  <si>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</si>
  <si>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</si>
  <si>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</si>
  <si>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</si>
  <si>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</si>
  <si>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</si>
  <si>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</si>
  <si>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</si>
  <si>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</si>
  <si>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</si>
  <si>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</si>
  <si>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</si>
  <si>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</si>
  <si>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</si>
  <si>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</si>
  <si>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</si>
  <si>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</si>
  <si>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</si>
  <si>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</si>
  <si>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</si>
  <si>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</si>
  <si>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</si>
  <si>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</si>
  <si>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</si>
  <si>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</si>
  <si>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</si>
  <si>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</si>
  <si>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</si>
  <si>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</si>
  <si>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</si>
  <si>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</si>
  <si>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</si>
  <si>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</si>
  <si>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</si>
  <si>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</si>
  <si>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</si>
  <si>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</si>
  <si>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</si>
  <si>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</si>
  <si>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</si>
  <si>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</si>
  <si>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</si>
  <si>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</si>
  <si>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</si>
  <si>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</si>
  <si>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</si>
  <si>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</si>
  <si>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</si>
  <si>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</si>
  <si>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</si>
  <si>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</si>
  <si>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</si>
  <si>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</si>
  <si>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</si>
  <si>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</si>
  <si>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</si>
  <si>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</si>
  <si>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</si>
  <si>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</si>
  <si>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</si>
  <si>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</si>
  <si>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</si>
  <si>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</si>
  <si>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</si>
  <si>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</si>
  <si>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</si>
  <si>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</si>
  <si>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</si>
  <si>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</si>
  <si>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</si>
  <si>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</si>
  <si>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</si>
  <si>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</si>
  <si>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</si>
  <si>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</si>
  <si>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</si>
  <si>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</si>
  <si>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</si>
  <si>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</si>
  <si>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</si>
  <si>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</si>
  <si>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</si>
  <si>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</si>
  <si>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</si>
  <si>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</si>
  <si>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</si>
  <si>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</si>
  <si>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</si>
  <si>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</si>
  <si>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</si>
  <si>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</si>
  <si>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</si>
  <si>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</si>
  <si>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</si>
  <si>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</si>
  <si>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</si>
  <si>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</si>
  <si>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</si>
  <si>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</si>
  <si>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</si>
  <si>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</si>
  <si>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</si>
  <si>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</si>
  <si>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</si>
  <si>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</si>
  <si>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</si>
  <si>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</si>
  <si>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</si>
  <si>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</si>
  <si>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</si>
  <si>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</si>
  <si>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</si>
  <si>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</si>
  <si>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</si>
  <si>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</si>
  <si>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</si>
  <si>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</si>
  <si>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</si>
  <si>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</si>
  <si>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</si>
  <si>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</si>
  <si>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</si>
  <si>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</si>
  <si>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</si>
  <si>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</si>
  <si>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</si>
  <si>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</si>
  <si>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</si>
  <si>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</si>
  <si>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</si>
  <si>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</si>
  <si>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</si>
  <si>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</si>
  <si>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</si>
  <si>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</si>
  <si>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</si>
  <si>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</si>
  <si>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</si>
  <si>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</si>
  <si>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</si>
  <si>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</si>
  <si>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</si>
  <si>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</si>
  <si>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</si>
  <si>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</si>
  <si>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</si>
  <si>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</si>
  <si>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</si>
  <si>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</si>
  <si>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</si>
  <si>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</si>
  <si>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</si>
  <si>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</si>
  <si>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</si>
  <si>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</si>
  <si>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</si>
  <si>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</si>
  <si>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</si>
  <si>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</si>
  <si>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</si>
  <si>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</si>
  <si>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</si>
  <si>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</si>
  <si>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</si>
  <si>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</si>
  <si>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</si>
  <si>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</si>
  <si>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</si>
  <si>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</si>
  <si>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</si>
  <si>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</si>
  <si>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</si>
  <si>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</si>
  <si>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</si>
  <si>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</si>
  <si>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</si>
  <si>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</si>
  <si>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</si>
  <si>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</si>
  <si>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</si>
  <si>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</si>
  <si>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</si>
  <si>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</si>
  <si>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</si>
  <si>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</si>
  <si>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</si>
  <si>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</si>
  <si>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</si>
  <si>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</si>
  <si>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</si>
  <si>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</si>
  <si>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</si>
  <si>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</si>
  <si>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</si>
  <si>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</si>
  <si>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</si>
  <si>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</si>
  <si>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</si>
  <si>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</si>
  <si>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</si>
  <si>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</si>
  <si>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</si>
  <si>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</si>
  <si>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</si>
  <si>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</si>
  <si>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</si>
  <si>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</si>
  <si>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</si>
  <si>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</si>
  <si>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</si>
  <si>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</si>
  <si>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</si>
  <si>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</si>
  <si>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</si>
  <si>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</si>
  <si>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</si>
  <si>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</si>
  <si>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</si>
  <si>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</si>
  <si>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</si>
  <si>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</si>
  <si>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</si>
  <si>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</si>
  <si>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</si>
  <si>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</si>
  <si>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</si>
  <si>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</si>
  <si>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</si>
  <si>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</si>
  <si>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</si>
  <si>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</si>
  <si>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</si>
  <si>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</si>
  <si>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</si>
  <si>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</si>
  <si>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</si>
  <si>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</si>
  <si>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</si>
  <si>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</si>
  <si>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</si>
  <si>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</si>
  <si>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</si>
  <si>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</si>
  <si>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</si>
  <si>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</si>
  <si>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</si>
  <si>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</si>
  <si>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</si>
  <si>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</si>
  <si>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</si>
  <si>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</si>
  <si>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</si>
  <si>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</si>
  <si>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</si>
  <si>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</si>
  <si>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</si>
  <si>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</si>
  <si>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</si>
  <si>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</si>
  <si>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</si>
  <si>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</si>
  <si>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</si>
  <si>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</si>
  <si>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</si>
  <si>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</si>
  <si>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</si>
  <si>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</si>
  <si>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</si>
  <si>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</si>
  <si>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</si>
  <si>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</si>
  <si>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</si>
  <si>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</si>
  <si>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</si>
  <si>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</si>
  <si>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</si>
  <si>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</si>
  <si>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</si>
  <si>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</si>
  <si>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</si>
  <si>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</si>
  <si>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</si>
  <si>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</si>
  <si>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</si>
  <si>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</si>
  <si>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</si>
  <si>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</si>
  <si>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</si>
  <si>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</si>
  <si>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</si>
  <si>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</si>
  <si>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</si>
  <si>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</si>
  <si>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</si>
  <si>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</si>
  <si>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</si>
  <si>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</si>
  <si>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</si>
  <si>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</si>
  <si>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</si>
  <si>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</si>
  <si>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</si>
  <si>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</si>
  <si>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</si>
  <si>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</si>
  <si>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</si>
  <si>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</si>
  <si>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</si>
  <si>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</si>
  <si>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</si>
  <si>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</si>
  <si>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</si>
  <si>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</si>
  <si>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</si>
  <si>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</si>
  <si>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</si>
  <si>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</si>
  <si>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</si>
  <si>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</si>
  <si>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</si>
  <si>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</si>
  <si>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</si>
  <si>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</si>
  <si>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</si>
  <si>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</si>
  <si>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</si>
  <si>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</si>
  <si>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</si>
  <si>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</si>
  <si>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</si>
  <si>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</si>
  <si>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</si>
  <si>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</si>
  <si>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</si>
  <si>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</si>
  <si>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</si>
  <si>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</si>
  <si>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</si>
  <si>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</si>
  <si>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</si>
  <si>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</si>
  <si>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</si>
  <si>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</si>
  <si>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</si>
  <si>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</si>
  <si>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</si>
  <si>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</si>
  <si>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</si>
  <si>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</si>
  <si>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</si>
  <si>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</si>
  <si>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</si>
  <si>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</si>
  <si>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</si>
  <si>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</si>
  <si>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</si>
  <si>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</si>
  <si>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</si>
  <si>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</si>
  <si>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</si>
  <si>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</si>
  <si>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</si>
  <si>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</si>
  <si>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</si>
  <si>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</si>
  <si>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</si>
  <si>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</si>
  <si>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</si>
  <si>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</si>
  <si>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</si>
  <si>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</si>
  <si>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</si>
  <si>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</si>
  <si>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</si>
  <si>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</si>
  <si>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</si>
  <si>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</si>
  <si>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</si>
  <si>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</si>
  <si>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</si>
  <si>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</si>
  <si>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</si>
  <si>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</si>
  <si>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</si>
  <si>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</si>
  <si>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</si>
  <si>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</si>
  <si>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</si>
  <si>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</si>
  <si>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</si>
  <si>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</si>
  <si>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</si>
  <si>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</si>
  <si>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</si>
  <si>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</si>
  <si>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</si>
  <si>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</si>
  <si>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</si>
  <si>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</si>
  <si>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</si>
  <si>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</si>
  <si>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</si>
  <si>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</si>
  <si>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</si>
  <si>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</si>
  <si>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</si>
  <si>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</si>
  <si>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</si>
  <si>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</si>
  <si>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</si>
  <si>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</si>
  <si>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</si>
  <si>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</si>
  <si>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</si>
  <si>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</si>
  <si>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</si>
  <si>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</si>
  <si>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</si>
  <si>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</si>
  <si>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</si>
  <si>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</si>
  <si>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</si>
  <si>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</si>
  <si>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</si>
  <si>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</si>
  <si>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</si>
  <si>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</si>
  <si>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</si>
  <si>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</si>
  <si>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</si>
  <si>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</si>
  <si>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</si>
  <si>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</si>
  <si>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</si>
  <si>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</si>
  <si>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</si>
  <si>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</si>
  <si>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</si>
  <si>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</si>
  <si>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</si>
  <si>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</si>
  <si>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</si>
  <si>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</si>
  <si>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</si>
  <si>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</si>
  <si>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</si>
  <si>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</si>
  <si>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</si>
  <si>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</si>
  <si>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</si>
  <si>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</si>
  <si>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</si>
  <si>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</si>
  <si>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</si>
  <si>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</si>
  <si>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</si>
  <si>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</si>
  <si>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</si>
  <si>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</si>
  <si>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</si>
  <si>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</si>
  <si>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</si>
  <si>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</si>
  <si>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</si>
  <si>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</si>
  <si>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</si>
  <si>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</si>
  <si>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</si>
  <si>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</si>
  <si>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</si>
  <si>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</si>
  <si>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</si>
  <si>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</si>
  <si>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</si>
  <si>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</si>
  <si>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</si>
  <si>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</si>
  <si>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</si>
  <si>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</si>
  <si>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</si>
  <si>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</si>
  <si>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</si>
  <si>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</si>
  <si>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</si>
  <si>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</si>
  <si>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</si>
  <si>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</si>
  <si>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</si>
  <si>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</si>
  <si>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</si>
  <si>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</si>
  <si>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</si>
  <si>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</si>
  <si>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</si>
  <si>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</si>
  <si>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</si>
  <si>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</si>
  <si>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</si>
  <si>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</si>
  <si>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</si>
  <si>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</si>
  <si>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</si>
  <si>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</si>
  <si>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</si>
  <si>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</si>
  <si>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</si>
  <si>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</si>
  <si>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</si>
  <si>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</si>
  <si>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</si>
  <si>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</si>
  <si>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</si>
  <si>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</si>
  <si>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</si>
  <si>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</si>
  <si>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</si>
  <si>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</si>
  <si>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</si>
  <si>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</si>
  <si>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</si>
  <si>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</si>
  <si>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</si>
  <si>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</si>
  <si>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</si>
  <si>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</si>
  <si>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</si>
  <si>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</si>
  <si>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</si>
  <si>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</si>
  <si>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</si>
  <si>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</si>
  <si>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</si>
  <si>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</si>
  <si>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</si>
  <si>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</si>
  <si>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</si>
  <si>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</si>
  <si>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</si>
  <si>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</si>
  <si>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</si>
  <si>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</si>
  <si>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</si>
  <si>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</si>
  <si>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</si>
  <si>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</si>
  <si>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</si>
  <si>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</si>
  <si>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</si>
  <si>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</si>
  <si>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</si>
  <si>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</si>
  <si>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</si>
  <si>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</si>
  <si>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</si>
  <si>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</si>
  <si>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</si>
  <si>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</si>
  <si>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</si>
  <si>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</si>
  <si>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</si>
  <si>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</si>
  <si>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</si>
  <si>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</si>
  <si>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</si>
  <si>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</si>
  <si>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</si>
  <si>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</si>
  <si>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</si>
  <si>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</si>
  <si>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</si>
  <si>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</si>
  <si>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</si>
  <si>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</si>
  <si>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</si>
  <si>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</si>
  <si>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</si>
  <si>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</si>
  <si>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</si>
  <si>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</si>
  <si>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</si>
  <si>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</si>
  <si>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</si>
  <si>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</si>
  <si>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</si>
  <si>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</si>
  <si>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</si>
  <si>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</si>
  <si>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</si>
  <si>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</si>
  <si>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</si>
  <si>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</si>
  <si>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</si>
  <si>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</si>
  <si>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</si>
  <si>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</si>
  <si>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</si>
  <si>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</si>
  <si>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</si>
  <si>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</si>
  <si>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</si>
  <si>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</si>
  <si>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</si>
  <si>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</si>
  <si>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</si>
  <si>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</si>
  <si>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</si>
  <si>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</si>
  <si>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</si>
  <si>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</si>
  <si>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</si>
  <si>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</si>
  <si>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</si>
  <si>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</si>
  <si>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</si>
  <si>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</si>
  <si>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</si>
  <si>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</si>
  <si>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</si>
  <si>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</si>
  <si>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</si>
  <si>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</si>
  <si>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</si>
  <si>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</si>
  <si>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</si>
  <si>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</si>
  <si>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</si>
  <si>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</si>
  <si>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</si>
  <si>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</si>
  <si>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</si>
  <si>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</si>
  <si>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</si>
  <si>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</si>
  <si>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</si>
  <si>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</si>
  <si>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</si>
  <si>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</si>
  <si>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</si>
  <si>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</si>
  <si>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</si>
  <si>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</si>
  <si>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</si>
  <si>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</si>
  <si>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</si>
  <si>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</si>
  <si>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</si>
  <si>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</si>
  <si>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</si>
  <si>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</si>
  <si>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</si>
  <si>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</si>
  <si>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</si>
  <si>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</si>
  <si>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</si>
  <si>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</si>
  <si>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</si>
  <si>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</si>
  <si>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</si>
  <si>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</si>
  <si>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</si>
  <si>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</si>
  <si>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</si>
  <si>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</si>
  <si>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</si>
  <si>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</si>
  <si>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</si>
  <si>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</si>
  <si>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</si>
  <si>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</si>
  <si>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</si>
  <si>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</si>
  <si>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</si>
  <si>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</si>
  <si>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</si>
  <si>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</si>
  <si>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</si>
  <si>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</si>
  <si>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</si>
  <si>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</si>
  <si>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</si>
  <si>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</si>
  <si>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</si>
  <si>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</si>
  <si>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</si>
  <si>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</si>
  <si>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</si>
  <si>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</si>
  <si>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</si>
  <si>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</si>
  <si>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</si>
  <si>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</si>
  <si>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</si>
  <si>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</si>
  <si>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</si>
  <si>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</si>
  <si>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</si>
  <si>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</si>
  <si>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</si>
  <si>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</si>
  <si>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</si>
  <si>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</si>
  <si>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</si>
  <si>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</si>
  <si>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</si>
  <si>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</si>
  <si>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</si>
  <si>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</si>
  <si>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</si>
  <si>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</si>
  <si>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</si>
  <si>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</si>
  <si>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</si>
  <si>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</si>
  <si>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</si>
  <si>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</si>
  <si>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</si>
  <si>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</si>
  <si>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</si>
  <si>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</si>
  <si>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</si>
  <si>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</si>
  <si>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</si>
  <si>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</si>
  <si>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</si>
  <si>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</si>
  <si>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</si>
  <si>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</si>
  <si>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</si>
  <si>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</si>
  <si>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</si>
  <si>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</si>
  <si>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</si>
  <si>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</si>
  <si>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</si>
  <si>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</si>
  <si>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</si>
  <si>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</si>
  <si>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</si>
  <si>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</si>
  <si>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</si>
  <si>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</si>
  <si>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</si>
  <si>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</si>
  <si>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</si>
  <si>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</si>
  <si>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</si>
  <si>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</si>
  <si>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</si>
  <si>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</si>
  <si>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</si>
  <si>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</si>
  <si>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</si>
  <si>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</si>
  <si>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</si>
  <si>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</si>
  <si>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</si>
  <si>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</si>
  <si>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</si>
  <si>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</si>
  <si>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</si>
  <si>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</si>
  <si>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</si>
  <si>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</si>
  <si>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</si>
  <si>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</si>
  <si>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</si>
  <si>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</si>
  <si>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</si>
  <si>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</si>
  <si>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</si>
  <si>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</si>
  <si>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</si>
  <si>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</si>
  <si>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</si>
  <si>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</si>
  <si>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</si>
  <si>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</si>
  <si>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</si>
  <si>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</si>
  <si>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</si>
  <si>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</si>
  <si>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</si>
  <si>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</si>
  <si>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</si>
  <si>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</si>
  <si>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</si>
  <si>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</si>
  <si>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</si>
  <si>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</si>
  <si>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</si>
  <si>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</si>
  <si>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</si>
  <si>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</si>
  <si>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</si>
  <si>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</si>
  <si>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</si>
  <si>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</si>
  <si>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</si>
  <si>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</si>
  <si>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</si>
  <si>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</si>
  <si>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</si>
  <si>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</si>
  <si>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</si>
  <si>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</si>
  <si>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</si>
  <si>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</si>
  <si>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</si>
  <si>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</si>
  <si>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</si>
  <si>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</si>
  <si>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</si>
  <si>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</si>
  <si>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</si>
  <si>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</si>
  <si>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</si>
  <si>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</si>
  <si>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</si>
  <si>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</si>
  <si>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</si>
  <si>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</si>
  <si>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</si>
  <si>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</si>
  <si>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</si>
  <si>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</si>
  <si>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</si>
  <si>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</si>
  <si>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</si>
  <si>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</si>
  <si>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</si>
  <si>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</si>
  <si>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</si>
  <si>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</si>
  <si>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</si>
  <si>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</si>
  <si>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</si>
  <si>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</si>
  <si>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</si>
  <si>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</si>
  <si>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</si>
  <si>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</si>
  <si>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</si>
  <si>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</si>
  <si>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</si>
  <si>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</si>
  <si>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</si>
  <si>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</si>
  <si>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</si>
  <si>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</si>
  <si>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</si>
  <si>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</si>
  <si>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</si>
  <si>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</si>
  <si>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</si>
  <si>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</si>
  <si>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</si>
  <si>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</si>
  <si>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</si>
  <si>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</si>
  <si>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</si>
  <si>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</si>
  <si>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</si>
  <si>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</si>
  <si>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</si>
  <si>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</si>
  <si>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</si>
  <si>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</si>
  <si>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</si>
  <si>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</si>
  <si>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</si>
  <si>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</si>
  <si>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</si>
  <si>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</si>
  <si>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</si>
  <si>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</si>
  <si>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</si>
  <si>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</si>
  <si>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</si>
  <si>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</si>
  <si>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</si>
  <si>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</si>
  <si>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</si>
  <si>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</si>
  <si>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</si>
  <si>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</si>
  <si>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</si>
  <si>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</si>
  <si>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</si>
  <si>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</si>
  <si>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</si>
  <si>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</si>
  <si>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</si>
  <si>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</si>
  <si>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</si>
  <si>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</si>
  <si>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</si>
  <si>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</si>
  <si>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</si>
  <si>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</si>
  <si>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</si>
  <si>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</si>
  <si>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</si>
  <si>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</si>
  <si>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</si>
  <si>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</si>
  <si>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</si>
  <si>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</si>
  <si>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</si>
  <si>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</si>
  <si>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</si>
  <si>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</si>
  <si>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</si>
  <si>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</si>
  <si>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</si>
  <si>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</si>
  <si>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</si>
  <si>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</si>
  <si>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</si>
  <si>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</si>
  <si>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</si>
  <si>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</si>
  <si>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</si>
  <si>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</si>
  <si>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</si>
  <si>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</si>
  <si>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</si>
  <si>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</si>
  <si>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</si>
  <si>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</si>
  <si>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</si>
  <si>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</si>
  <si>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</si>
  <si>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</si>
  <si>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</si>
  <si>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</si>
  <si>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</si>
  <si>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</si>
  <si>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</si>
  <si>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</si>
  <si>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</si>
  <si>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</si>
  <si>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</si>
  <si>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</si>
  <si>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</si>
  <si>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</si>
  <si>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</si>
  <si>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</si>
  <si>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</si>
  <si>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</si>
  <si>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</si>
  <si>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</si>
  <si>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</si>
  <si>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</si>
  <si>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</si>
  <si>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</si>
  <si>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</si>
  <si>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</si>
  <si>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</si>
  <si>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</si>
  <si>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</si>
  <si>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</si>
  <si>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</si>
  <si>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</si>
  <si>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</si>
  <si>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</si>
  <si>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</si>
  <si>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</si>
  <si>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</si>
  <si>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</si>
  <si>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</si>
  <si>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</si>
  <si>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</si>
  <si>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</si>
  <si>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</si>
  <si>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</si>
  <si>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</si>
  <si>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</si>
  <si>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</si>
  <si>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</si>
  <si>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</si>
  <si>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</si>
  <si>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</si>
  <si>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</si>
  <si>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</si>
  <si>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</si>
  <si>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</si>
  <si>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</si>
  <si>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</si>
  <si>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</si>
  <si>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</si>
  <si>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</si>
  <si>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</si>
  <si>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</si>
  <si>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</si>
  <si>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</si>
  <si>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</si>
  <si>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</si>
  <si>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</si>
  <si>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</si>
  <si>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</si>
  <si>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</si>
  <si>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</si>
  <si>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</si>
  <si>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</si>
  <si>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</si>
  <si>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</si>
  <si>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</si>
  <si>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</si>
  <si>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</si>
  <si>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</si>
  <si>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</si>
  <si>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</si>
  <si>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</si>
  <si>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</si>
  <si>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</si>
  <si>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</si>
  <si>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</si>
  <si>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</si>
  <si>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</si>
  <si>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</si>
  <si>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</si>
  <si>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</si>
  <si>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</si>
  <si>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</si>
  <si>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</si>
  <si>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</si>
  <si>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</si>
  <si>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</si>
  <si>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</si>
  <si>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</si>
  <si>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</si>
  <si>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</si>
  <si>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</si>
  <si>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</si>
  <si>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</si>
  <si>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</si>
  <si>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</si>
  <si>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</si>
  <si>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</si>
  <si>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</si>
  <si>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</si>
  <si>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</si>
  <si>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</si>
  <si>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</si>
  <si>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</si>
  <si>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</si>
  <si>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</si>
  <si>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</si>
  <si>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</si>
  <si>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</si>
  <si>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</si>
  <si>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</si>
  <si>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</si>
  <si>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</si>
  <si>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</si>
  <si>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</si>
  <si>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</si>
  <si>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</si>
  <si>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</si>
  <si>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</si>
  <si>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</si>
  <si>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</si>
  <si>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</si>
  <si>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</si>
  <si>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</si>
  <si>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</si>
  <si>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</si>
  <si>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</si>
  <si>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</si>
  <si>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</si>
  <si>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</si>
  <si>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</si>
  <si>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</si>
  <si>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</si>
  <si>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</si>
  <si>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</si>
  <si>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</si>
  <si>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</si>
  <si>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</si>
  <si>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</si>
  <si>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</si>
  <si>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</si>
  <si>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</si>
  <si>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</si>
  <si>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</si>
  <si>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</si>
  <si>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</si>
  <si>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</si>
  <si>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</si>
  <si>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</si>
  <si>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</si>
  <si>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</si>
  <si>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</si>
  <si>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</si>
  <si>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</si>
  <si>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</si>
  <si>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</si>
  <si>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</si>
  <si>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</si>
  <si>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</si>
  <si>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</si>
  <si>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</si>
  <si>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</si>
  <si>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</si>
  <si>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</si>
  <si>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</si>
  <si>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</si>
  <si>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</si>
  <si>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</si>
  <si>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</si>
  <si>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</si>
  <si>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</si>
  <si>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</si>
  <si>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</si>
  <si>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</si>
  <si>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</si>
  <si>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</si>
  <si>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</si>
  <si>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</si>
  <si>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</si>
  <si>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</si>
  <si>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</si>
  <si>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</si>
  <si>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</si>
  <si>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</si>
  <si>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</si>
  <si>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</si>
  <si>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</si>
  <si>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</si>
  <si>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</si>
  <si>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</si>
  <si>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</si>
  <si>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</si>
  <si>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</si>
  <si>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</si>
  <si>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</si>
  <si>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</si>
  <si>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</si>
  <si>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</si>
  <si>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</si>
  <si>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</si>
  <si>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</si>
  <si>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</si>
  <si>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</si>
  <si>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</si>
  <si>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</si>
  <si>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</si>
  <si>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</si>
  <si>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</si>
  <si>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</si>
  <si>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</si>
  <si>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</si>
  <si>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</si>
  <si>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</si>
  <si>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</si>
  <si>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</si>
  <si>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</si>
  <si>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</si>
  <si>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</si>
  <si>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</si>
  <si>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</si>
  <si>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</si>
  <si>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</si>
  <si>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</si>
  <si>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</si>
  <si>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</si>
  <si>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</si>
  <si>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</si>
  <si>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</si>
  <si>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</si>
  <si>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</si>
  <si>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</si>
  <si>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</si>
  <si>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</si>
  <si>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</si>
  <si>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</si>
  <si>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</si>
  <si>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</si>
  <si>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</si>
  <si>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</si>
  <si>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</si>
  <si>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</si>
  <si>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</si>
  <si>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</si>
  <si>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</si>
  <si>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</si>
  <si>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</si>
  <si>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</si>
  <si>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</si>
  <si>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</si>
  <si>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</si>
  <si>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</si>
  <si>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</si>
  <si>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</si>
  <si>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</si>
  <si>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</si>
  <si>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</si>
  <si>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</si>
  <si>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</si>
  <si>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</si>
  <si>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</si>
  <si>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</si>
  <si>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</si>
  <si>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</si>
  <si>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</si>
  <si>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</si>
  <si>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</si>
  <si>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</si>
  <si>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</si>
  <si>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</si>
  <si>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</si>
  <si>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</si>
  <si>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</si>
  <si>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</si>
  <si>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</si>
  <si>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</si>
  <si>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</si>
  <si>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</si>
  <si>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</si>
  <si>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</si>
  <si>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</si>
  <si>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</si>
  <si>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</si>
  <si>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</si>
  <si>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</si>
  <si>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</si>
  <si>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</si>
  <si>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</si>
  <si>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</si>
  <si>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</si>
  <si>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</si>
  <si>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</si>
  <si>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</si>
  <si>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</si>
  <si>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</si>
  <si>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</si>
  <si>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</si>
  <si>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</si>
  <si>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</si>
  <si>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</si>
  <si>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</si>
  <si>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</si>
  <si>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</si>
  <si>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</si>
  <si>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</si>
  <si>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</si>
  <si>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</si>
  <si>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</si>
  <si>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</si>
  <si>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</si>
  <si>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</si>
  <si>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</si>
  <si>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</si>
  <si>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</si>
  <si>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</si>
  <si>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</si>
  <si>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</si>
  <si>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</si>
  <si>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</si>
  <si>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</si>
  <si>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</si>
  <si>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</si>
  <si>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</si>
  <si>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</si>
  <si>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</si>
  <si>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</si>
  <si>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</si>
  <si>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</si>
  <si>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</si>
  <si>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</si>
  <si>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</si>
  <si>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</si>
  <si>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</si>
  <si>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</si>
  <si>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</si>
  <si>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</si>
  <si>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</si>
  <si>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</si>
  <si>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</si>
  <si>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</si>
  <si>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</si>
  <si>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</si>
  <si>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</si>
  <si>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</si>
  <si>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</si>
  <si>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</si>
  <si>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</si>
  <si>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</si>
  <si>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</si>
  <si>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</si>
  <si>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</si>
  <si>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</si>
  <si>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</si>
  <si>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</si>
  <si>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</si>
  <si>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</si>
  <si>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</si>
  <si>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</si>
  <si>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</si>
  <si>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</si>
  <si>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</si>
  <si>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</si>
  <si>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</si>
  <si>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</si>
  <si>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</si>
  <si>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</si>
  <si>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</si>
  <si>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</si>
  <si>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</si>
  <si>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</si>
  <si>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</si>
  <si>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</si>
  <si>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</si>
  <si>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</si>
  <si>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</si>
  <si>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</si>
  <si>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</si>
  <si>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</si>
  <si>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</si>
  <si>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</si>
  <si>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</si>
  <si>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</si>
  <si>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</si>
  <si>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</si>
  <si>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</si>
  <si>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</si>
  <si>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</si>
  <si>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</si>
  <si>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</si>
  <si>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</si>
  <si>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</si>
  <si>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</si>
  <si>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</si>
  <si>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</si>
  <si>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</si>
  <si>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</si>
  <si>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</si>
  <si>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</si>
  <si>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</si>
  <si>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</si>
  <si>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</si>
  <si>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</si>
  <si>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</si>
  <si>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</si>
  <si>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</si>
  <si>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</si>
  <si>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</si>
  <si>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</si>
  <si>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</si>
  <si>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</si>
  <si>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</si>
  <si>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</si>
  <si>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</si>
  <si>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</si>
  <si>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</si>
  <si>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</si>
  <si>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</si>
  <si>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</si>
  <si>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</si>
  <si>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</si>
  <si>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</si>
  <si>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</si>
  <si>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</si>
  <si>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</si>
  <si>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</si>
  <si>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</si>
  <si>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</si>
  <si>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</si>
  <si>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</si>
  <si>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</si>
  <si>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</si>
  <si>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</si>
  <si>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</si>
  <si>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</si>
  <si>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</si>
  <si>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</si>
  <si>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</si>
  <si>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</si>
  <si>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</si>
  <si>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</si>
  <si>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</si>
  <si>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</si>
  <si>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</si>
  <si>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</si>
  <si>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</si>
  <si>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</si>
  <si>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</si>
  <si>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</si>
  <si>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</si>
  <si>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</si>
  <si>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</si>
  <si>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</si>
  <si>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</si>
  <si>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</si>
  <si>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</si>
  <si>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</si>
  <si>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</si>
  <si>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</si>
  <si>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</si>
  <si>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</si>
  <si>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</si>
  <si>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</si>
  <si>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</si>
  <si>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</si>
  <si>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</si>
  <si>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</si>
  <si>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</si>
  <si>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</si>
  <si>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</si>
  <si>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</si>
  <si>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</si>
  <si>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</si>
  <si>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</si>
  <si>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</si>
  <si>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</si>
  <si>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</si>
  <si>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</si>
  <si>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</si>
  <si>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</si>
  <si>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</si>
  <si>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</si>
  <si>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</si>
  <si>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</si>
  <si>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</si>
  <si>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</si>
  <si>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</si>
  <si>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</si>
  <si>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</si>
  <si>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</si>
  <si>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</si>
  <si>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</si>
  <si>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</si>
  <si>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</si>
  <si>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</si>
  <si>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</si>
  <si>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</si>
  <si>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</si>
  <si>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</si>
  <si>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</si>
  <si>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</si>
  <si>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</si>
  <si>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</si>
  <si>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</si>
  <si>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</si>
  <si>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</si>
  <si>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</si>
  <si>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</si>
  <si>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</si>
  <si>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</si>
  <si>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</si>
  <si>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</si>
  <si>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</si>
  <si>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</si>
  <si>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</si>
  <si>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</si>
  <si>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</si>
  <si>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</si>
  <si>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</si>
  <si>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</si>
  <si>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</si>
  <si>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</si>
  <si>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</si>
  <si>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</si>
  <si>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</si>
  <si>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</si>
  <si>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</si>
  <si>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</si>
  <si>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</si>
  <si>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</si>
  <si>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</si>
  <si>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</si>
  <si>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</si>
  <si>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</si>
  <si>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</si>
  <si>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</si>
  <si>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</si>
  <si>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</si>
  <si>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</si>
  <si>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</si>
  <si>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</si>
  <si>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</si>
  <si>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</si>
  <si>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</si>
  <si>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</si>
  <si>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</si>
  <si>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</si>
  <si>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</si>
  <si>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</si>
  <si>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</si>
  <si>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</si>
  <si>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</si>
  <si>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</si>
  <si>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</si>
  <si>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</si>
  <si>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</si>
  <si>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</si>
  <si>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</si>
  <si>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</si>
  <si>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</si>
  <si>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</si>
  <si>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</si>
  <si>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</si>
  <si>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</si>
  <si>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</si>
  <si>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</si>
  <si>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</si>
  <si>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</si>
  <si>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</si>
  <si>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</si>
  <si>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</si>
  <si>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</si>
  <si>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</si>
  <si>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</si>
  <si>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</si>
  <si>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</si>
  <si>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</si>
  <si>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</si>
  <si>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</si>
  <si>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</si>
  <si>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</si>
  <si>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</si>
  <si>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</si>
  <si>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</si>
  <si>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</si>
  <si>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</si>
  <si>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</si>
  <si>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</si>
  <si>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</si>
  <si>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</si>
  <si>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</si>
  <si>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</si>
  <si>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</si>
  <si>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</si>
  <si>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</si>
  <si>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</si>
  <si>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</si>
  <si>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</si>
  <si>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</si>
  <si>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</si>
  <si>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</si>
  <si>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</si>
  <si>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</si>
  <si>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</si>
  <si>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</si>
  <si>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</si>
  <si>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</si>
  <si>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</si>
  <si>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</si>
  <si>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</si>
  <si>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</si>
  <si>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</si>
  <si>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</si>
  <si>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</si>
  <si>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</si>
  <si>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</si>
  <si>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</si>
  <si>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</si>
  <si>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</si>
  <si>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</si>
  <si>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</si>
  <si>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</si>
  <si>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</si>
  <si>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</si>
  <si>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</si>
  <si>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</si>
  <si>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</si>
  <si>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</si>
  <si>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</si>
  <si>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</si>
  <si>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</si>
  <si>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</si>
  <si>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</si>
  <si>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</si>
  <si>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</si>
  <si>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</si>
  <si>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</si>
  <si>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</si>
  <si>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</si>
  <si>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</si>
  <si>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</si>
  <si>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</si>
  <si>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</si>
  <si>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</si>
  <si>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</si>
  <si>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</si>
  <si>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</si>
  <si>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</si>
  <si>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</si>
  <si>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</si>
  <si>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</si>
  <si>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</si>
  <si>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</si>
  <si>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</si>
  <si>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</si>
  <si>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</si>
  <si>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</si>
  <si>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</si>
  <si>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</si>
  <si>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</si>
  <si>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</si>
  <si>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</si>
  <si>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</si>
  <si>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</si>
  <si>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</si>
  <si>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</si>
  <si>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</si>
  <si>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</si>
  <si>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</si>
  <si>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</si>
  <si>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</si>
  <si>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</si>
  <si>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</si>
  <si>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</si>
  <si>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</si>
  <si>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</si>
  <si>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</si>
  <si>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</si>
  <si>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</si>
  <si>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</si>
  <si>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</si>
  <si>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</si>
  <si>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</si>
  <si>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</si>
  <si>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</si>
  <si>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</si>
  <si>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</si>
  <si>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</si>
  <si>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</si>
  <si>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</si>
  <si>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</si>
  <si>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</si>
  <si>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</si>
  <si>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</si>
  <si>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</si>
  <si>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</si>
  <si>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</si>
  <si>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</si>
  <si>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</si>
  <si>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</si>
  <si>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</si>
  <si>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</si>
  <si>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</si>
  <si>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</si>
  <si>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</si>
  <si>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</si>
  <si>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</si>
  <si>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</si>
  <si>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</si>
  <si>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</si>
  <si>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</si>
  <si>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</si>
  <si>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</si>
  <si>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</si>
  <si>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</si>
  <si>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</si>
  <si>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</si>
  <si>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</si>
  <si>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</si>
  <si>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</si>
  <si>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</si>
  <si>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</si>
  <si>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</si>
  <si>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</si>
  <si>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</si>
  <si>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</si>
  <si>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</si>
  <si>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</si>
  <si>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</si>
  <si>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</si>
  <si>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</si>
  <si>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</si>
  <si>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</si>
  <si>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</si>
  <si>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</si>
  <si>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</si>
  <si>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</si>
  <si>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</si>
  <si>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</si>
  <si>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</si>
  <si>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</si>
  <si>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</si>
  <si>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</si>
  <si>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</si>
  <si>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</si>
  <si>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</si>
  <si>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</si>
  <si>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</si>
  <si>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</si>
  <si>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</si>
  <si>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</si>
  <si>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</si>
  <si>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</si>
  <si>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</si>
  <si>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</si>
  <si>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</si>
  <si>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</si>
  <si>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</si>
  <si>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</si>
  <si>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</si>
  <si>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</si>
  <si>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</si>
  <si>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</si>
  <si>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</si>
  <si>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</si>
  <si>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</si>
  <si>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</si>
  <si>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</si>
  <si>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</si>
  <si>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</si>
  <si>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</si>
  <si>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</si>
  <si>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</si>
  <si>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</si>
  <si>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</si>
  <si>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</si>
  <si>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</si>
  <si>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</si>
  <si>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</si>
  <si>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</si>
  <si>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</si>
  <si>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</si>
  <si>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</si>
  <si>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</si>
  <si>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</si>
  <si>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</si>
  <si>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</si>
  <si>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</si>
  <si>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</si>
  <si>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</si>
  <si>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</si>
  <si>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</si>
  <si>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</si>
  <si>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</si>
  <si>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</si>
  <si>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</si>
  <si>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</si>
  <si>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</si>
  <si>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</si>
  <si>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</si>
  <si>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</si>
  <si>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</si>
  <si>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</si>
  <si>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</si>
  <si>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</si>
  <si>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</si>
  <si>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</si>
  <si>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</si>
  <si>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</si>
  <si>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</si>
  <si>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</si>
  <si>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</si>
  <si>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</si>
  <si>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</si>
  <si>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</si>
  <si>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</si>
  <si>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</si>
  <si>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</si>
  <si>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</si>
  <si>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</si>
  <si>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</si>
  <si>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</si>
  <si>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</si>
  <si>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</si>
  <si>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</si>
  <si>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</si>
  <si>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</si>
  <si>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</si>
  <si>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</si>
  <si>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</si>
  <si>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</si>
  <si>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</si>
  <si>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</si>
  <si>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</si>
  <si>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</si>
  <si>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</si>
  <si>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</si>
  <si>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</si>
  <si>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</si>
  <si>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</si>
  <si>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</si>
  <si>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</si>
  <si>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</si>
  <si>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</si>
  <si>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</si>
  <si>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</si>
  <si>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</si>
  <si>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</si>
  <si>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</si>
  <si>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</si>
  <si>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</si>
  <si>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</si>
  <si>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</si>
  <si>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</si>
  <si>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</si>
  <si>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</si>
  <si>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</si>
  <si>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</si>
  <si>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</si>
  <si>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</si>
  <si>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</si>
  <si>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</si>
  <si>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</si>
  <si>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</si>
  <si>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</si>
  <si>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</si>
  <si>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</si>
  <si>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</si>
  <si>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</si>
  <si>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</si>
  <si>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</si>
  <si>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</si>
  <si>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</si>
  <si>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</si>
  <si>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</si>
  <si>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</si>
  <si>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</si>
  <si>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</si>
  <si>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</si>
  <si>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</si>
  <si>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</si>
  <si>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</si>
  <si>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</si>
  <si>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</si>
  <si>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</si>
  <si>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</si>
  <si>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</si>
  <si>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</si>
  <si>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</si>
  <si>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</si>
  <si>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</si>
  <si>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</si>
  <si>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</si>
  <si>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</si>
  <si>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</si>
  <si>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</si>
  <si>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</si>
  <si>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</si>
  <si>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</si>
  <si>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</si>
  <si>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</si>
  <si>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</si>
  <si>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</si>
  <si>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</si>
  <si>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</si>
  <si>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</si>
  <si>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</si>
  <si>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</si>
  <si>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</si>
  <si>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</si>
  <si>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</si>
  <si>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</si>
  <si>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</si>
  <si>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</si>
  <si>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</si>
  <si>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</si>
  <si>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</si>
  <si>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</si>
  <si>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</si>
  <si>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</si>
  <si>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</si>
  <si>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</si>
  <si>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</si>
  <si>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</si>
  <si>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</si>
  <si>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</si>
  <si>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</si>
  <si>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</si>
  <si>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</si>
  <si>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</si>
  <si>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</si>
  <si>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</si>
  <si>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</si>
  <si>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</si>
  <si>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</si>
  <si>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</si>
  <si>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</si>
  <si>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</si>
  <si>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</si>
  <si>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</si>
  <si>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</si>
  <si>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</si>
  <si>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</si>
  <si>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</si>
  <si>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</si>
  <si>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</si>
  <si>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</si>
  <si>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</si>
  <si>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</si>
  <si>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</si>
  <si>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</si>
  <si>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</si>
  <si>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</si>
  <si>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</si>
  <si>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</si>
  <si>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</si>
  <si>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</si>
  <si>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</si>
  <si>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</si>
  <si>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</si>
  <si>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</si>
  <si>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</si>
  <si>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</si>
  <si>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</si>
  <si>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</si>
  <si>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</si>
  <si>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</si>
  <si>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</si>
  <si>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</si>
  <si>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</si>
  <si>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</si>
  <si>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</si>
  <si>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</si>
  <si>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</si>
  <si>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</si>
  <si>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</si>
  <si>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</si>
  <si>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</si>
  <si>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</si>
  <si>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</si>
  <si>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</si>
  <si>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</si>
  <si>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</si>
  <si>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</si>
  <si>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</si>
  <si>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</si>
  <si>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</si>
  <si>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</si>
  <si>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</si>
  <si>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</si>
  <si>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</si>
  <si>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</si>
  <si>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</si>
  <si>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</si>
  <si>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</si>
  <si>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</si>
  <si>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</si>
  <si>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</si>
  <si>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</si>
  <si>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</si>
  <si>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</si>
  <si>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</si>
  <si>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</si>
  <si>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</si>
  <si>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</si>
  <si>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</si>
  <si>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</si>
  <si>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</si>
  <si>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</si>
  <si>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</si>
  <si>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</si>
  <si>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</si>
  <si>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</si>
  <si>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</si>
  <si>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</si>
  <si>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</si>
  <si>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</si>
  <si>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</si>
  <si>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</si>
  <si>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</si>
  <si>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</si>
  <si>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</si>
  <si>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</si>
  <si>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</si>
  <si>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</si>
  <si>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</si>
  <si>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</si>
  <si>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</si>
  <si>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</si>
  <si>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</si>
  <si>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</si>
  <si>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</si>
  <si>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</si>
  <si>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</si>
  <si>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</si>
  <si>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</si>
  <si>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</si>
  <si>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</si>
  <si>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</si>
  <si>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</si>
  <si>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</si>
  <si>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</si>
  <si>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</si>
  <si>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</si>
  <si>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</si>
  <si>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</si>
  <si>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</si>
  <si>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</si>
  <si>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</si>
  <si>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</si>
  <si>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</si>
  <si>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</si>
  <si>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</si>
  <si>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</si>
  <si>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</si>
  <si>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</si>
  <si>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</si>
  <si>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</si>
  <si>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</si>
  <si>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</si>
  <si>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</si>
  <si>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</si>
  <si>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</si>
  <si>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</si>
  <si>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</si>
  <si>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</si>
  <si>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</si>
  <si>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</si>
  <si>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</si>
  <si>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</si>
  <si>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</si>
  <si>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</si>
  <si>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</si>
  <si>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</si>
  <si>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</si>
  <si>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</si>
  <si>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</si>
  <si>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</si>
  <si>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</si>
  <si>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</si>
  <si>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</si>
  <si>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</si>
  <si>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</si>
  <si>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</si>
  <si>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</si>
  <si>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</si>
  <si>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</si>
  <si>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</si>
  <si>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</si>
  <si>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</si>
  <si>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</si>
  <si>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</si>
  <si>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</si>
  <si>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</si>
  <si>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</si>
  <si>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</si>
  <si>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</si>
  <si>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</si>
  <si>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</si>
  <si>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</si>
  <si>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</si>
  <si>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</si>
  <si>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</si>
  <si>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</si>
  <si>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</si>
  <si>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</si>
  <si>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</si>
  <si>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</si>
  <si>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</si>
  <si>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</si>
  <si>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</si>
  <si>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</si>
  <si>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</si>
  <si>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</si>
  <si>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</si>
  <si>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</si>
  <si>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</si>
  <si>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</si>
  <si>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</si>
  <si>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</si>
  <si>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</si>
  <si>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</si>
  <si>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</si>
  <si>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</si>
  <si>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</si>
  <si>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</si>
  <si>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</si>
  <si>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</si>
  <si>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</si>
  <si>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</si>
  <si>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</si>
  <si>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</si>
  <si>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</si>
  <si>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</si>
  <si>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</si>
  <si>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</si>
  <si>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</si>
  <si>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</si>
  <si>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</si>
  <si>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</si>
  <si>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</si>
  <si>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</si>
  <si>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</si>
  <si>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</si>
  <si>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</si>
  <si>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</si>
  <si>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</si>
  <si>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</si>
  <si>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</si>
  <si>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</si>
  <si>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</si>
  <si>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</si>
  <si>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</si>
  <si>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</si>
  <si>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</si>
  <si>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</si>
  <si>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</si>
  <si>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</si>
  <si>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</si>
  <si>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</si>
  <si>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</si>
  <si>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</si>
  <si>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</si>
  <si>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</si>
  <si>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</si>
  <si>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</si>
  <si>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</si>
  <si>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</si>
  <si>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</si>
  <si>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</si>
  <si>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</si>
  <si>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</si>
  <si>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</si>
  <si>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</si>
  <si>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</si>
  <si>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</si>
  <si>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</si>
  <si>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</si>
  <si>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</si>
  <si>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</si>
  <si>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</si>
  <si>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</si>
  <si>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</si>
  <si>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</si>
  <si>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</si>
  <si>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</si>
  <si>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</si>
  <si>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</si>
  <si>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</si>
  <si>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</si>
  <si>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</si>
  <si>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</si>
  <si>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</si>
  <si>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</si>
  <si>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</si>
  <si>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</si>
  <si>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</si>
  <si>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</si>
  <si>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</si>
  <si>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</si>
  <si>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</si>
  <si>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</si>
  <si>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</si>
  <si>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</si>
  <si>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</si>
  <si>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</si>
  <si>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</si>
  <si>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</si>
  <si>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</si>
  <si>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</si>
  <si>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</si>
  <si>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</si>
  <si>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</si>
  <si>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</si>
  <si>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</si>
  <si>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</si>
  <si>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</si>
  <si>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</si>
  <si>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</si>
  <si>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</si>
  <si>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</si>
  <si>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</si>
  <si>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</si>
  <si>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</si>
  <si>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</si>
  <si>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</si>
  <si>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</si>
  <si>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</si>
  <si>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</si>
  <si>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</si>
  <si>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</si>
  <si>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</si>
  <si>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</si>
  <si>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</si>
  <si>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</si>
  <si>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</si>
  <si>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</si>
  <si>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</si>
  <si>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</si>
  <si>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</si>
  <si>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</si>
  <si>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</si>
  <si>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</si>
  <si>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</si>
  <si>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</si>
  <si>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</si>
  <si>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</si>
  <si>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</si>
  <si>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</si>
  <si>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</si>
  <si>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</si>
  <si>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</si>
  <si>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</si>
  <si>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</si>
  <si>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</si>
  <si>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</si>
  <si>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</si>
  <si>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</si>
  <si>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</si>
  <si>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</si>
  <si>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</si>
  <si>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</si>
  <si>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</si>
  <si>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</si>
  <si>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</si>
  <si>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</si>
  <si>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</si>
  <si>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</si>
  <si>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</si>
  <si>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</si>
  <si>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</si>
  <si>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</si>
  <si>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</si>
  <si>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</si>
  <si>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</si>
  <si>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</si>
  <si>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</si>
  <si>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</si>
  <si>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</si>
  <si>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</si>
  <si>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</si>
  <si>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</si>
  <si>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</si>
  <si>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</si>
  <si>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</si>
  <si>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</si>
  <si>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</si>
  <si>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</si>
  <si>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</si>
  <si>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</si>
  <si>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</si>
  <si>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</si>
  <si>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</si>
  <si>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</si>
  <si>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</si>
  <si>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</si>
  <si>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</si>
  <si>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</si>
  <si>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</si>
  <si>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</si>
  <si>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</si>
  <si>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</si>
  <si>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</si>
  <si>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</si>
  <si>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</si>
  <si>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</si>
  <si>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</si>
  <si>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</si>
  <si>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</si>
  <si>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</si>
  <si>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</si>
  <si>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</si>
  <si>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</si>
  <si>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</si>
  <si>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</si>
  <si>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</si>
  <si>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</si>
  <si>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</si>
  <si>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</si>
  <si>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</si>
  <si>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</si>
  <si>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</si>
  <si>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</si>
  <si>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</si>
  <si>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</si>
  <si>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</si>
  <si>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</si>
  <si>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</si>
  <si>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</si>
  <si>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</si>
  <si>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</si>
  <si>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</si>
  <si>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</si>
  <si>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</si>
  <si>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</si>
  <si>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</si>
  <si>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</si>
  <si>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</si>
  <si>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</si>
  <si>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</si>
  <si>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</si>
  <si>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</si>
  <si>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</si>
  <si>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</si>
  <si>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</si>
  <si>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</si>
  <si>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</si>
  <si>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</si>
  <si>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</si>
  <si>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</si>
  <si>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</si>
  <si>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</si>
  <si>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</si>
  <si>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</si>
  <si>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</si>
  <si>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</si>
  <si>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</si>
  <si>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</si>
  <si>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</si>
  <si>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</si>
  <si>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</si>
  <si>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</si>
  <si>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</si>
  <si>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</si>
  <si>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</si>
  <si>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</si>
  <si>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</si>
  <si>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</si>
  <si>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</si>
  <si>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</si>
  <si>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</si>
  <si>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</si>
  <si>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</si>
  <si>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</si>
  <si>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</si>
  <si>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</si>
  <si>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</si>
  <si>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</si>
  <si>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</si>
  <si>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</si>
  <si>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</si>
  <si>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</si>
  <si>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</si>
  <si>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</si>
  <si>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</si>
  <si>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</si>
  <si>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</si>
  <si>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</si>
  <si>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</si>
  <si>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</si>
  <si>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</si>
  <si>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</si>
  <si>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</si>
  <si>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</si>
  <si>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</si>
  <si>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</si>
  <si>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</si>
  <si>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</si>
  <si>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</si>
  <si>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</si>
  <si>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</si>
  <si>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</si>
  <si>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</si>
  <si>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</si>
  <si>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</si>
  <si>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</si>
  <si>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</si>
  <si>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</si>
  <si>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</si>
  <si>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</si>
  <si>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</si>
  <si>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</si>
  <si>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</si>
  <si>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</si>
  <si>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</si>
  <si>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</si>
  <si>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</si>
  <si>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</si>
  <si>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</si>
  <si>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</si>
  <si>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</si>
  <si>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</si>
  <si>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</si>
  <si>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</si>
  <si>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</si>
  <si>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</si>
  <si>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</si>
  <si>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</si>
  <si>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</si>
  <si>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</si>
  <si>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</si>
  <si>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</si>
  <si>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</si>
  <si>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</si>
  <si>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</si>
  <si>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</si>
  <si>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</si>
  <si>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</si>
  <si>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</si>
  <si>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</si>
  <si>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</si>
  <si>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</si>
  <si>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</si>
  <si>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</si>
  <si>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</si>
  <si>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</si>
  <si>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</si>
  <si>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</si>
  <si>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</si>
  <si>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</si>
  <si>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</si>
  <si>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</si>
  <si>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</si>
  <si>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</si>
  <si>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</si>
  <si>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</si>
  <si>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</si>
  <si>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</si>
  <si>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</si>
  <si>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</si>
  <si>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</si>
  <si>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</si>
  <si>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</si>
  <si>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</si>
  <si>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</si>
  <si>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</si>
  <si>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</si>
  <si>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</si>
  <si>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</si>
  <si>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</si>
  <si>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</si>
  <si>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</si>
  <si>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</si>
  <si>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</si>
  <si>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</si>
  <si>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</si>
  <si>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</si>
  <si>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</si>
  <si>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</si>
  <si>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</si>
  <si>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</si>
  <si>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</si>
  <si>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</si>
  <si>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</si>
  <si>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</si>
  <si>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</si>
  <si>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</si>
  <si>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</si>
  <si>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</si>
  <si>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</si>
  <si>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</si>
  <si>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</si>
  <si>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</si>
  <si>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</si>
  <si>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</si>
  <si>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</si>
  <si>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</si>
  <si>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</si>
  <si>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</si>
  <si>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</si>
  <si>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</si>
  <si>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</si>
  <si>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</si>
  <si>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</si>
  <si>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</si>
  <si>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</si>
  <si>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</si>
  <si>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</si>
  <si>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</si>
  <si>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</si>
  <si>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</si>
  <si>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</si>
  <si>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</si>
  <si>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</si>
  <si>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</si>
  <si>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</si>
  <si>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</si>
  <si>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</si>
  <si>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</si>
  <si>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</si>
  <si>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</si>
  <si>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</si>
  <si>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</si>
  <si>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</si>
  <si>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</si>
  <si>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</si>
  <si>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</si>
  <si>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</si>
  <si>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</si>
  <si>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</si>
  <si>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</si>
  <si>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</si>
  <si>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</si>
  <si>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</si>
  <si>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</si>
  <si>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</si>
  <si>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</si>
  <si>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</si>
  <si>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</si>
  <si>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</si>
  <si>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</si>
  <si>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</si>
  <si>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</si>
  <si>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</si>
  <si>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</si>
  <si>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</si>
  <si>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</si>
  <si>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</si>
  <si>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</si>
  <si>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</si>
  <si>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</si>
  <si>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</si>
  <si>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</si>
  <si>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</si>
  <si>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</si>
  <si>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</si>
  <si>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</si>
  <si>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</si>
  <si>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</si>
  <si>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</si>
  <si>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</si>
  <si>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</si>
  <si>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</si>
  <si>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</si>
  <si>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</si>
  <si>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</si>
  <si>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</si>
  <si>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</si>
  <si>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</si>
  <si>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</si>
  <si>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</si>
  <si>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</si>
  <si>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</si>
  <si>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</si>
  <si>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</si>
  <si>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</si>
  <si>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</si>
  <si>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</si>
  <si>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</si>
  <si>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</si>
  <si>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</si>
  <si>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</si>
  <si>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</si>
  <si>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</si>
  <si>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</si>
  <si>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</si>
  <si>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</si>
  <si>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</si>
  <si>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</si>
  <si>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</si>
  <si>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</si>
  <si>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</si>
  <si>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</si>
  <si>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</si>
  <si>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</si>
  <si>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</si>
  <si>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</si>
  <si>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</si>
  <si>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</si>
  <si>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</si>
  <si>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</si>
  <si>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</si>
  <si>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</si>
  <si>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</si>
  <si>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</si>
  <si>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</si>
  <si>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</si>
  <si>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</si>
  <si>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</si>
  <si>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</si>
  <si>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</si>
  <si>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</si>
  <si>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</si>
  <si>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</si>
  <si>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</si>
  <si>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</si>
  <si>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</si>
  <si>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</si>
  <si>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</si>
  <si>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</si>
  <si>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</si>
  <si>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</si>
  <si>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</si>
  <si>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</si>
  <si>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</si>
  <si>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</si>
  <si>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</si>
  <si>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</si>
  <si>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</si>
  <si>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</si>
  <si>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</si>
  <si>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</si>
  <si>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</si>
  <si>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</si>
  <si>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</si>
  <si>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</si>
  <si>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</si>
  <si>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</si>
  <si>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</si>
  <si>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</si>
  <si>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</si>
  <si>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</si>
  <si>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</si>
  <si>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</si>
  <si>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</si>
  <si>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</si>
  <si>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</si>
  <si>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</si>
  <si>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</si>
  <si>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</si>
  <si>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</si>
  <si>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</si>
  <si>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</si>
  <si>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</si>
  <si>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</si>
  <si>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</si>
  <si>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</si>
  <si>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</si>
  <si>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</si>
  <si>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</si>
  <si>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</si>
  <si>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</si>
  <si>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</si>
  <si>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</si>
  <si>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</si>
  <si>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</si>
  <si>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</si>
  <si>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</si>
  <si>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</si>
  <si>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</si>
  <si>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</si>
  <si>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</si>
  <si>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</si>
  <si>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</si>
  <si>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</si>
  <si>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</si>
  <si>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</si>
  <si>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</si>
  <si>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</si>
  <si>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</si>
  <si>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</si>
  <si>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</si>
  <si>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</si>
  <si>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</si>
  <si>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</si>
  <si>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</si>
  <si>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</si>
  <si>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</si>
  <si>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</si>
  <si>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</si>
  <si>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</si>
  <si>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</si>
  <si>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</si>
  <si>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</si>
  <si>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</si>
  <si>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</si>
  <si>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</si>
  <si>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</si>
  <si>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</si>
  <si>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</si>
  <si>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</si>
  <si>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</si>
  <si>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</si>
  <si>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</si>
  <si>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</si>
  <si>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</si>
  <si>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</si>
  <si>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</si>
  <si>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</si>
  <si>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</si>
  <si>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</si>
  <si>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</si>
  <si>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</si>
  <si>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</si>
  <si>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</si>
  <si>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</si>
  <si>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</si>
  <si>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</si>
  <si>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</si>
  <si>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</si>
  <si>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</si>
  <si>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</si>
  <si>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</si>
  <si>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</si>
  <si>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</si>
  <si>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</si>
  <si>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</si>
  <si>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</si>
  <si>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</si>
  <si>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</si>
  <si>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</si>
  <si>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</si>
  <si>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</si>
  <si>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</si>
  <si>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</si>
  <si>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</si>
  <si>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</si>
  <si>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</si>
  <si>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</si>
  <si>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</si>
  <si>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</si>
  <si>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</si>
  <si>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</si>
  <si>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</si>
  <si>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</si>
  <si>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</si>
  <si>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</si>
  <si>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</si>
  <si>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</si>
  <si>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</si>
  <si>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</si>
  <si>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</si>
  <si>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</si>
  <si>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</si>
  <si>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</si>
  <si>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</si>
  <si>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</si>
  <si>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</si>
  <si>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</si>
  <si>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</si>
  <si>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</si>
  <si>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</si>
  <si>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</si>
  <si>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</si>
  <si>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</si>
  <si>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</si>
  <si>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</si>
  <si>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</si>
  <si>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</si>
  <si>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</si>
  <si>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</si>
  <si>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</si>
  <si>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</si>
  <si>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</si>
  <si>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</si>
  <si>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</si>
  <si>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</si>
  <si>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</si>
  <si>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</si>
  <si>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</si>
  <si>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</si>
  <si>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</si>
  <si>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</si>
  <si>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</si>
  <si>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</si>
  <si>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</si>
  <si>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</si>
  <si>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</si>
  <si>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</si>
  <si>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</si>
  <si>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</si>
  <si>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</si>
  <si>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</si>
  <si>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</si>
  <si>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</si>
  <si>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</si>
  <si>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</si>
  <si>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</si>
  <si>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</si>
  <si>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</si>
  <si>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</si>
  <si>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</si>
  <si>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</si>
  <si>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</si>
  <si>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</si>
  <si>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</si>
  <si>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</si>
  <si>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</si>
  <si>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</si>
  <si>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</si>
  <si>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</si>
  <si>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</si>
  <si>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</si>
  <si>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</si>
  <si>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</si>
  <si>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</si>
  <si>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</si>
  <si>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</si>
  <si>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</si>
  <si>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</si>
  <si>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</si>
  <si>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</si>
  <si>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</si>
  <si>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</si>
  <si>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</si>
  <si>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</si>
  <si>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</si>
  <si>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</si>
  <si>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</si>
  <si>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</si>
  <si>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</si>
  <si>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</si>
  <si>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</si>
  <si>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</si>
  <si>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</si>
  <si>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</si>
  <si>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</si>
  <si>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</si>
  <si>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</si>
  <si>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</si>
  <si>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</si>
  <si>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</si>
  <si>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</si>
  <si>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</si>
  <si>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</si>
  <si>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</si>
  <si>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</si>
  <si>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</si>
  <si>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</si>
  <si>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</si>
  <si>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</si>
  <si>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</si>
  <si>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</si>
  <si>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</si>
  <si>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</si>
  <si>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</si>
  <si>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</si>
  <si>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</si>
  <si>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</si>
  <si>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</si>
  <si>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</si>
  <si>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</si>
  <si>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</si>
  <si>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</si>
  <si>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</si>
  <si>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</si>
  <si>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</si>
  <si>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</si>
  <si>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</si>
  <si>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</si>
  <si>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</si>
  <si>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</si>
  <si>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</si>
  <si>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</si>
  <si>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</si>
  <si>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</si>
  <si>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</si>
  <si>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</si>
  <si>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</si>
  <si>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</si>
  <si>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</si>
  <si>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</si>
  <si>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</si>
  <si>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</si>
  <si>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</si>
  <si>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</si>
  <si>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</si>
  <si>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</si>
  <si>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</si>
  <si>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</si>
  <si>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</si>
  <si>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</si>
  <si>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</si>
  <si>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</si>
  <si>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</si>
  <si>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</si>
  <si>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</si>
  <si>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</si>
  <si>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</si>
  <si>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</si>
  <si>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</si>
  <si>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</si>
  <si>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</si>
  <si>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</si>
  <si>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</si>
  <si>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</si>
  <si>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</si>
  <si>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</si>
  <si>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</si>
  <si>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</si>
  <si>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</si>
  <si>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</si>
  <si>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</si>
  <si>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</si>
  <si>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</si>
  <si>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</si>
  <si>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</si>
  <si>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</si>
  <si>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</si>
  <si>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</si>
  <si>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</si>
  <si>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</si>
  <si>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</si>
  <si>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</si>
  <si>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</si>
  <si>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</si>
  <si>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</si>
  <si>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</si>
  <si>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</si>
  <si>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</si>
  <si>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</si>
  <si>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</si>
  <si>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</si>
  <si>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</si>
  <si>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</si>
  <si>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</si>
  <si>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</si>
  <si>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</si>
  <si>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</si>
  <si>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</si>
  <si>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</si>
  <si>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</si>
  <si>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</si>
  <si>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</si>
  <si>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</si>
  <si>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</si>
  <si>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</si>
  <si>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</si>
  <si>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</si>
  <si>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</si>
  <si>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</si>
  <si>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</si>
  <si>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</si>
  <si>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</si>
  <si>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</si>
  <si>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</si>
  <si>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</si>
  <si>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</si>
  <si>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</si>
  <si>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</si>
  <si>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</si>
  <si>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</si>
  <si>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</si>
  <si>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</si>
  <si>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</si>
  <si>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</si>
  <si>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</si>
  <si>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</si>
  <si>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</si>
  <si>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</si>
  <si>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</si>
  <si>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</si>
  <si>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</si>
  <si>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</si>
  <si>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</si>
  <si>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</si>
  <si>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</si>
  <si>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</si>
  <si>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</si>
  <si>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</si>
  <si>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</si>
  <si>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</si>
  <si>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</si>
  <si>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</si>
  <si>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</si>
  <si>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</si>
  <si>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</si>
  <si>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</si>
  <si>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</si>
  <si>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</si>
  <si>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</si>
  <si>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</si>
  <si>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</si>
  <si>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</si>
  <si>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</si>
  <si>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</si>
  <si>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</si>
  <si>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</si>
  <si>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</si>
  <si>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</si>
  <si>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</si>
  <si>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</si>
  <si>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</si>
  <si>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</si>
  <si>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</si>
  <si>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</si>
  <si>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</si>
  <si>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</si>
  <si>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</si>
  <si>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</si>
  <si>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</si>
  <si>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</si>
  <si>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</si>
  <si>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</si>
  <si>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</si>
  <si>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</si>
  <si>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</si>
  <si>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</si>
  <si>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</si>
  <si>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</si>
  <si>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</si>
  <si>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</si>
  <si>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</si>
  <si>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</si>
  <si>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</si>
  <si>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</si>
  <si>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</si>
  <si>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</si>
  <si>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</si>
  <si>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</si>
  <si>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</si>
  <si>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</si>
  <si>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</si>
  <si>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</si>
  <si>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</si>
  <si>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</si>
  <si>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</si>
  <si>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</si>
  <si>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</si>
  <si>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</si>
  <si>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</si>
  <si>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</si>
  <si>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</si>
  <si>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</si>
  <si>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</si>
  <si>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</si>
  <si>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</si>
  <si>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</si>
  <si>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</si>
  <si>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</si>
  <si>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</si>
  <si>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</si>
  <si>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</si>
  <si>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</si>
  <si>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</si>
  <si>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</si>
  <si>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</si>
  <si>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</si>
  <si>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</si>
  <si>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</si>
  <si>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</si>
  <si>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</si>
  <si>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</si>
  <si>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</si>
  <si>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</si>
  <si>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</si>
  <si>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</si>
  <si>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</si>
  <si>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</si>
  <si>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</si>
  <si>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</si>
  <si>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</si>
  <si>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</si>
  <si>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</si>
  <si>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</si>
  <si>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</si>
  <si>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</si>
  <si>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</si>
  <si>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</si>
  <si>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</si>
  <si>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</si>
  <si>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</si>
  <si>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</si>
  <si>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</si>
  <si>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</si>
  <si>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</si>
  <si>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</si>
  <si>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</si>
  <si>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</si>
  <si>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</si>
  <si>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</si>
  <si>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</si>
  <si>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</si>
  <si>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</si>
  <si>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</si>
  <si>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</si>
  <si>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</si>
  <si>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</si>
  <si>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</si>
  <si>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</si>
  <si>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</si>
  <si>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</si>
  <si>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</si>
  <si>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</si>
  <si>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</si>
  <si>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</si>
  <si>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</si>
  <si>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</si>
  <si>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</si>
  <si>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</si>
  <si>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</si>
  <si>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</si>
  <si>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</si>
  <si>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</si>
  <si>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</si>
  <si>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</si>
  <si>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</si>
  <si>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</si>
  <si>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</si>
  <si>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</si>
  <si>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</si>
  <si>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</si>
  <si>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</si>
  <si>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</si>
  <si>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</si>
  <si>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</si>
  <si>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</si>
  <si>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</si>
  <si>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</si>
  <si>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</si>
  <si>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</si>
  <si>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</si>
  <si>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</si>
  <si>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</si>
  <si>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</si>
  <si>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</si>
  <si>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</si>
  <si>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</si>
  <si>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</si>
  <si>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</si>
  <si>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</si>
  <si>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</si>
  <si>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</si>
  <si>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</si>
  <si>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</si>
  <si>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</si>
  <si>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</si>
  <si>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</si>
  <si>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</si>
  <si>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</si>
  <si>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</si>
  <si>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</si>
  <si>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</si>
  <si>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</si>
  <si>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</si>
  <si>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</si>
  <si>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</si>
  <si>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</si>
  <si>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</si>
  <si>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</si>
  <si>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</si>
  <si>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</si>
  <si>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</si>
  <si>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</si>
  <si>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</si>
  <si>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</si>
  <si>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</si>
  <si>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</si>
  <si>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</si>
  <si>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</si>
  <si>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</si>
  <si>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</si>
  <si>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</si>
  <si>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</si>
  <si>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</si>
  <si>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</si>
  <si>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</si>
  <si>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</si>
  <si>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</si>
  <si>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</si>
  <si>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</si>
  <si>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</si>
  <si>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</si>
  <si>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</si>
  <si>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</si>
  <si>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</si>
  <si>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</si>
  <si>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</si>
  <si>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</si>
  <si>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</si>
  <si>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</si>
  <si>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</si>
  <si>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</si>
  <si>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</si>
  <si>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</si>
  <si>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</si>
  <si>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</si>
  <si>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</si>
  <si>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</si>
  <si>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</si>
  <si>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</si>
  <si>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</si>
  <si>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</si>
  <si>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</si>
  <si>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</si>
  <si>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</si>
  <si>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</si>
  <si>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</si>
  <si>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</si>
  <si>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</si>
  <si>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</si>
  <si>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</si>
  <si>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</si>
  <si>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</si>
  <si>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</si>
  <si>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</si>
  <si>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</si>
  <si>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</si>
  <si>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</si>
  <si>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</si>
  <si>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</si>
  <si>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</si>
  <si>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</si>
  <si>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</si>
  <si>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</si>
  <si>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</si>
  <si>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</si>
  <si>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</si>
  <si>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</si>
  <si>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</si>
  <si>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</si>
  <si>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</si>
  <si>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</si>
  <si>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</si>
  <si>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</si>
  <si>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</si>
  <si>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</si>
  <si>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</si>
  <si>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</si>
  <si>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</si>
  <si>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</si>
  <si>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</si>
  <si>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</si>
  <si>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</si>
  <si>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</si>
  <si>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</si>
  <si>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</si>
  <si>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</si>
  <si>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</si>
  <si>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</si>
  <si>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</si>
  <si>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</si>
  <si>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</si>
  <si>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</si>
  <si>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</si>
  <si>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</si>
  <si>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</si>
  <si>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</si>
  <si>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</si>
  <si>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</si>
  <si>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</si>
  <si>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</si>
  <si>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</si>
  <si>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</si>
  <si>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</si>
  <si>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</si>
  <si>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</si>
  <si>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</si>
  <si>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</si>
  <si>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</si>
  <si>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</si>
  <si>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</si>
  <si>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</si>
  <si>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</si>
  <si>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</si>
  <si>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</si>
  <si>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</si>
  <si>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</si>
  <si>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</si>
  <si>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</si>
  <si>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</si>
  <si>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</si>
  <si>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</si>
  <si>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</si>
  <si>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</si>
  <si>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</si>
  <si>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</si>
  <si>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</si>
  <si>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</si>
  <si>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</si>
  <si>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</si>
  <si>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</si>
  <si>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</si>
  <si>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</si>
  <si>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</si>
  <si>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</si>
  <si>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</si>
  <si>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</si>
  <si>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</si>
  <si>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</si>
  <si>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</si>
  <si>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</si>
  <si>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</si>
  <si>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</si>
  <si>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</si>
  <si>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</si>
  <si>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</si>
  <si>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</si>
  <si>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</si>
  <si>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</si>
  <si>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</si>
  <si>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</si>
  <si>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</si>
  <si>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</si>
  <si>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</si>
  <si>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</si>
  <si>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</si>
  <si>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</si>
  <si>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</si>
  <si>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</si>
  <si>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</si>
  <si>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</si>
  <si>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</si>
  <si>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</si>
  <si>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</si>
  <si>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</si>
  <si>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</si>
  <si>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</si>
  <si>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</si>
  <si>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</si>
  <si>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</si>
  <si>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</si>
  <si>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</si>
  <si>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</si>
  <si>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</si>
  <si>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</si>
  <si>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</si>
  <si>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</si>
  <si>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</si>
  <si>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</si>
  <si>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</si>
  <si>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</si>
  <si>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</si>
  <si>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</si>
  <si>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</si>
  <si>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</si>
  <si>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</si>
  <si>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</si>
  <si>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</si>
  <si>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</si>
  <si>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</si>
  <si>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</si>
  <si>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</si>
  <si>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</si>
  <si>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</si>
  <si>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</si>
  <si>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</si>
  <si>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</si>
  <si>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</si>
  <si>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</si>
  <si>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</si>
  <si>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</si>
  <si>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</si>
  <si>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</si>
  <si>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</si>
  <si>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</si>
  <si>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</si>
  <si>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</si>
  <si>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</si>
  <si>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</si>
  <si>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</si>
  <si>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</si>
  <si>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</si>
  <si>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</si>
  <si>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</si>
  <si>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</si>
  <si>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</si>
  <si>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</si>
  <si>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</si>
  <si>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</si>
  <si>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</si>
  <si>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</si>
  <si>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</si>
  <si>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</si>
  <si>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</si>
  <si>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</si>
  <si>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</si>
  <si>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</si>
  <si>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</si>
  <si>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</si>
  <si>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</si>
  <si>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</si>
  <si>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</si>
  <si>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</si>
  <si>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</si>
  <si>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</si>
  <si>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</si>
  <si>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</si>
  <si>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</si>
  <si>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</si>
  <si>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</si>
  <si>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</si>
  <si>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</si>
  <si>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</si>
  <si>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</si>
  <si>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</si>
  <si>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</si>
  <si>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</si>
  <si>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</si>
  <si>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</si>
  <si>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</si>
  <si>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</si>
  <si>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</si>
  <si>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</si>
  <si>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</si>
  <si>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</si>
  <si>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</si>
  <si>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</si>
  <si>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</si>
  <si>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</si>
  <si>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</si>
  <si>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</si>
  <si>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</si>
  <si>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</si>
  <si>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</si>
  <si>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</si>
  <si>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</si>
  <si>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</si>
  <si>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</si>
  <si>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</si>
  <si>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</si>
  <si>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</si>
  <si>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</si>
  <si>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</si>
  <si>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</si>
  <si>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</si>
  <si>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</si>
  <si>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</si>
  <si>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</si>
  <si>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</si>
  <si>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</si>
  <si>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</si>
  <si>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</si>
  <si>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</si>
  <si>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</si>
  <si>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</si>
  <si>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</si>
  <si>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</si>
  <si>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</si>
  <si>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</si>
  <si>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</si>
  <si>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</si>
  <si>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</si>
  <si>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</si>
  <si>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</si>
  <si>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</si>
  <si>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</si>
  <si>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</si>
  <si>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</si>
  <si>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</si>
  <si>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</si>
  <si>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</si>
  <si>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</si>
  <si>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</si>
  <si>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</si>
  <si>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</si>
  <si>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</si>
  <si>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</si>
  <si>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</si>
  <si>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</si>
  <si>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</si>
  <si>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</si>
  <si>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</si>
  <si>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</si>
  <si>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</si>
  <si>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</si>
  <si>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</si>
  <si>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</si>
  <si>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</si>
  <si>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</si>
  <si>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</si>
  <si>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</si>
  <si>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</si>
  <si>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</si>
  <si>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</si>
  <si>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</si>
  <si>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</si>
  <si>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</si>
  <si>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</si>
  <si>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</si>
  <si>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</si>
  <si>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</si>
  <si>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</si>
  <si>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</si>
  <si>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</si>
  <si>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</si>
  <si>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</si>
  <si>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</si>
  <si>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</si>
  <si>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</si>
  <si>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</si>
  <si>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</si>
  <si>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</si>
  <si>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</si>
  <si>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</si>
  <si>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</si>
  <si>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</si>
  <si>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</si>
  <si>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</si>
  <si>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</si>
  <si>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</si>
  <si>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</si>
  <si>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</si>
  <si>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</si>
  <si>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</si>
  <si>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</si>
  <si>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</si>
  <si>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</si>
  <si>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</si>
  <si>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</si>
  <si>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</si>
  <si>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</si>
  <si>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</si>
  <si>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</si>
  <si>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</si>
  <si>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</si>
  <si>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</si>
  <si>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</si>
  <si>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</si>
  <si>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</si>
  <si>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</si>
  <si>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</si>
  <si>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</si>
  <si>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</si>
  <si>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</si>
  <si>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</si>
  <si>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</si>
  <si>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</si>
  <si>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</si>
  <si>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</si>
  <si>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</si>
  <si>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</si>
  <si>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</si>
  <si>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</si>
  <si>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</si>
  <si>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</si>
  <si>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</si>
  <si>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</si>
  <si>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</si>
  <si>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</si>
  <si>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</si>
  <si>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</si>
  <si>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</si>
  <si>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</si>
  <si>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</si>
  <si>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</si>
  <si>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</si>
  <si>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</si>
  <si>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</si>
  <si>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</si>
  <si>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</si>
  <si>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</si>
  <si>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</si>
  <si>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</si>
  <si>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</si>
  <si>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</si>
  <si>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</si>
  <si>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</si>
  <si>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</si>
  <si>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</si>
  <si>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</si>
  <si>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</si>
  <si>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</si>
  <si>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</si>
  <si>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</si>
  <si>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</si>
  <si>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</si>
  <si>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</si>
  <si>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</si>
  <si>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</si>
  <si>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</si>
  <si>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</si>
  <si>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</si>
  <si>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</si>
  <si>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</si>
  <si>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</si>
  <si>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</si>
  <si>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</si>
  <si>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</si>
  <si>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</si>
  <si>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</si>
  <si>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</si>
  <si>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</si>
  <si>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</si>
  <si>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</si>
  <si>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</si>
  <si>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</si>
  <si>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</si>
  <si>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</si>
  <si>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</si>
  <si>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</si>
  <si>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</si>
  <si>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</si>
  <si>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</si>
  <si>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</si>
  <si>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</si>
  <si>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</si>
  <si>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</si>
  <si>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</si>
  <si>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</si>
  <si>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</si>
  <si>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</si>
  <si>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</si>
  <si>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</si>
  <si>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</si>
  <si>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</si>
  <si>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</si>
  <si>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</si>
  <si>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</si>
  <si>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</si>
  <si>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</si>
  <si>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</si>
  <si>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</si>
  <si>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</si>
  <si>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</si>
  <si>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</si>
  <si>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</si>
  <si>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</si>
  <si>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</si>
  <si>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</si>
  <si>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</si>
  <si>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</si>
  <si>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</si>
  <si>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</si>
  <si>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</si>
  <si>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</si>
  <si>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</si>
  <si>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</si>
  <si>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</si>
  <si>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</si>
  <si>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</si>
  <si>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</si>
  <si>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</si>
  <si>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</si>
  <si>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</si>
  <si>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</si>
  <si>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</si>
  <si>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</si>
  <si>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</si>
  <si>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</si>
  <si>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</si>
  <si>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</si>
  <si>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</si>
  <si>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</si>
  <si>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</si>
  <si>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</si>
  <si>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</si>
  <si>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</si>
  <si>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</si>
  <si>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</si>
  <si>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</si>
  <si>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</si>
  <si>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</si>
  <si>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</si>
  <si>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</si>
  <si>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</si>
  <si>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</si>
  <si>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</si>
  <si>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</si>
  <si>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</si>
  <si>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</si>
  <si>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</si>
  <si>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</si>
  <si>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</si>
  <si>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</si>
  <si>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</si>
  <si>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</si>
  <si>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</si>
  <si>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</si>
  <si>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</si>
  <si>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</si>
  <si>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</si>
  <si>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</si>
  <si>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</si>
  <si>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</si>
  <si>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</si>
  <si>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</si>
  <si>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</si>
  <si>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</si>
  <si>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</si>
  <si>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</si>
  <si>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</si>
  <si>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</si>
  <si>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</si>
  <si>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</si>
  <si>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</si>
  <si>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</si>
  <si>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</si>
  <si>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</si>
  <si>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</si>
  <si>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</si>
  <si>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</si>
  <si>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</si>
  <si>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</si>
  <si>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</si>
  <si>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</si>
  <si>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</si>
  <si>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</si>
  <si>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</si>
  <si>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</si>
  <si>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</si>
  <si>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</si>
  <si>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</si>
  <si>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</si>
  <si>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</si>
  <si>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</si>
  <si>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</si>
  <si>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</si>
  <si>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</si>
  <si>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</si>
  <si>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</si>
  <si>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</si>
  <si>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</si>
  <si>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</si>
  <si>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</si>
  <si>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</si>
  <si>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</si>
  <si>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</si>
  <si>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</si>
  <si>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</si>
  <si>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</si>
  <si>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</si>
  <si>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</si>
  <si>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</si>
  <si>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</si>
  <si>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</si>
  <si>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</si>
  <si>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</si>
  <si>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</si>
  <si>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</si>
  <si>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</si>
  <si>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</si>
  <si>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</si>
  <si>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</si>
  <si>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</si>
  <si>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</si>
  <si>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</si>
  <si>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</si>
  <si>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</si>
  <si>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</si>
  <si>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</si>
  <si>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</si>
  <si>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</si>
  <si>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</si>
  <si>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</si>
  <si>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</si>
  <si>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</si>
  <si>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</si>
  <si>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</si>
  <si>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</si>
  <si>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</si>
  <si>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</si>
  <si>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</si>
  <si>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</si>
  <si>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</si>
  <si>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</si>
  <si>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</si>
  <si>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</si>
  <si>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</si>
  <si>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</si>
  <si>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</si>
  <si>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</si>
  <si>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</si>
  <si>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</si>
  <si>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</si>
  <si>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</si>
  <si>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</si>
  <si>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</si>
  <si>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</si>
  <si>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</si>
  <si>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</si>
  <si>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</si>
  <si>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</si>
  <si>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</si>
  <si>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</si>
  <si>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</si>
  <si>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</si>
  <si>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</si>
  <si>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</si>
  <si>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</si>
  <si>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</si>
  <si>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</si>
  <si>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</si>
  <si>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</si>
  <si>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</si>
  <si>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</si>
  <si>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</si>
  <si>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</si>
  <si>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</si>
  <si>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</si>
  <si>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</si>
  <si>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</si>
  <si>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</si>
  <si>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</si>
  <si>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</si>
  <si>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</si>
  <si>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</si>
  <si>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</si>
  <si>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</si>
  <si>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</si>
  <si>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</si>
  <si>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</si>
  <si>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</si>
  <si>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</si>
  <si>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</si>
  <si>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</si>
  <si>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</si>
  <si>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</si>
  <si>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</si>
  <si>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</si>
  <si>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</si>
  <si>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</si>
  <si>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</si>
  <si>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</si>
  <si>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</si>
  <si>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</si>
  <si>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</si>
  <si>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</si>
  <si>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</si>
  <si>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</si>
  <si>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</si>
  <si>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</si>
  <si>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</si>
  <si>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</si>
  <si>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</si>
  <si>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</si>
  <si>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</si>
  <si>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</si>
  <si>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</si>
  <si>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</si>
  <si>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</si>
  <si>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</si>
  <si>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</si>
  <si>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</si>
  <si>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</si>
  <si>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</si>
  <si>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</si>
  <si>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</si>
  <si>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</si>
  <si>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</si>
  <si>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</si>
  <si>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</si>
  <si>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</si>
  <si>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</si>
  <si>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</si>
  <si>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</si>
  <si>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</si>
  <si>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</si>
  <si>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</si>
  <si>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</si>
  <si>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</si>
  <si>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</si>
  <si>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</si>
  <si>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</si>
  <si>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</si>
  <si>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</si>
  <si>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</si>
  <si>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</si>
  <si>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</si>
  <si>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</si>
  <si>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</si>
  <si>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</si>
  <si>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</si>
  <si>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</si>
  <si>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</si>
  <si>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</si>
  <si>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</si>
  <si>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</si>
  <si>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</si>
  <si>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</si>
  <si>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</si>
  <si>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</si>
  <si>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</si>
  <si>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</si>
  <si>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</si>
  <si>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</si>
  <si>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</si>
  <si>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</si>
  <si>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</si>
  <si>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</si>
  <si>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</si>
  <si>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</si>
  <si>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</si>
  <si>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</si>
  <si>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</si>
  <si>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</si>
  <si>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</si>
  <si>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</si>
  <si>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</si>
  <si>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</si>
  <si>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</si>
  <si>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</si>
  <si>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</si>
  <si>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</si>
  <si>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</si>
  <si>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</si>
  <si>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</si>
  <si>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</si>
  <si>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</si>
  <si>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</si>
  <si>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</si>
  <si>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</si>
  <si>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</si>
  <si>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</si>
  <si>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</si>
  <si>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</si>
  <si>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</si>
  <si>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</si>
  <si>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</si>
  <si>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</si>
  <si>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</si>
  <si>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</si>
  <si>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</si>
  <si>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</si>
  <si>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</si>
  <si>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</si>
  <si>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</si>
  <si>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</si>
  <si>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</si>
  <si>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</si>
  <si>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</si>
  <si>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</si>
  <si>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</si>
  <si>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</si>
  <si>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</si>
  <si>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</si>
  <si>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</si>
  <si>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</si>
  <si>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</si>
  <si>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</si>
  <si>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</si>
  <si>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</si>
  <si>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</si>
  <si>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</si>
  <si>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</si>
  <si>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</si>
  <si>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</si>
  <si>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</si>
  <si>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</si>
  <si>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</si>
  <si>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</si>
  <si>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</si>
  <si>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</si>
  <si>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</si>
  <si>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</si>
  <si>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</si>
  <si>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</si>
  <si>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</si>
  <si>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</si>
  <si>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</si>
  <si>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</si>
  <si>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</si>
  <si>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</si>
  <si>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</si>
  <si>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</si>
  <si>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</si>
  <si>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</si>
  <si>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</si>
  <si>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</si>
  <si>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</si>
  <si>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</si>
  <si>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</si>
  <si>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</si>
  <si>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</si>
  <si>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</si>
  <si>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</si>
  <si>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</si>
  <si>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</si>
  <si>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</si>
  <si>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</si>
  <si>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</si>
  <si>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</si>
  <si>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</si>
  <si>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</si>
  <si>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</si>
  <si>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</si>
  <si>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</si>
  <si>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</si>
  <si>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</si>
  <si>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</si>
  <si>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</si>
  <si>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</si>
  <si>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</si>
  <si>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</si>
  <si>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</si>
  <si>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</si>
  <si>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</si>
  <si>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</si>
  <si>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</si>
  <si>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</si>
  <si>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</si>
  <si>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</si>
  <si>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</si>
  <si>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</si>
  <si>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</si>
  <si>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</si>
  <si>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</si>
  <si>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</si>
  <si>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</si>
  <si>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</si>
  <si>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</si>
  <si>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</si>
  <si>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</si>
  <si>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</si>
  <si>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</si>
  <si>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</si>
  <si>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</si>
  <si>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</si>
  <si>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</si>
  <si>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</si>
  <si>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</si>
  <si>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</si>
  <si>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</si>
  <si>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</si>
  <si>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</si>
  <si>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</si>
  <si>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</si>
  <si>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</si>
  <si>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</si>
  <si>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</si>
  <si>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</si>
  <si>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</si>
  <si>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</si>
  <si>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</si>
  <si>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</si>
  <si>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</si>
  <si>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</si>
  <si>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</si>
  <si>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</si>
  <si>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</si>
  <si>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</si>
  <si>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</si>
  <si>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</si>
  <si>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</si>
  <si>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</si>
  <si>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</si>
  <si>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</si>
  <si>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</si>
  <si>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</si>
  <si>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</si>
  <si>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</si>
  <si>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</si>
  <si>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</si>
  <si>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</si>
  <si>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</si>
  <si>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</si>
  <si>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</si>
  <si>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</si>
  <si>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</si>
  <si>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</si>
  <si>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</si>
  <si>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</si>
  <si>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</si>
  <si>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</si>
  <si>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</si>
  <si>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</si>
  <si>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</si>
  <si>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</si>
  <si>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</si>
  <si>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</si>
  <si>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</si>
  <si>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</si>
  <si>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</si>
  <si>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</si>
  <si>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</si>
  <si>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</si>
  <si>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</si>
  <si>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</si>
  <si>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</si>
  <si>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</si>
  <si>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</si>
  <si>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</si>
  <si>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</si>
  <si>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</si>
  <si>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</si>
  <si>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</si>
  <si>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</si>
  <si>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</si>
  <si>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</si>
  <si>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</si>
  <si>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</si>
  <si>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</si>
  <si>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</si>
  <si>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</si>
  <si>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</si>
  <si>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</si>
  <si>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</si>
  <si>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</si>
  <si>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</si>
  <si>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</si>
  <si>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</si>
  <si>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</si>
  <si>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</si>
  <si>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</si>
  <si>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</si>
  <si>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</si>
  <si>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</si>
  <si>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</si>
  <si>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</si>
  <si>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</si>
  <si>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</si>
  <si>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</si>
  <si>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</si>
  <si>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</si>
  <si>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</si>
  <si>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</si>
  <si>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</si>
  <si>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</si>
  <si>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</si>
  <si>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</si>
  <si>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</si>
  <si>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</si>
  <si>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</si>
  <si>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</si>
  <si>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</si>
  <si>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</si>
  <si>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</si>
  <si>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</si>
  <si>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</si>
  <si>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</si>
  <si>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</si>
  <si>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</si>
  <si>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</si>
  <si>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</si>
  <si>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</si>
  <si>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</si>
  <si>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</si>
  <si>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</si>
  <si>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</si>
  <si>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</si>
  <si>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</si>
  <si>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</si>
  <si>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</si>
  <si>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</si>
  <si>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</si>
  <si>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</si>
  <si>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</si>
  <si>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</si>
  <si>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</si>
  <si>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</si>
  <si>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</si>
  <si>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</si>
  <si>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</si>
  <si>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</si>
  <si>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</si>
  <si>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</si>
  <si>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</si>
  <si>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</si>
  <si>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</si>
  <si>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</si>
  <si>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</si>
  <si>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</si>
  <si>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</si>
  <si>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</si>
  <si>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</si>
  <si>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</si>
  <si>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</si>
  <si>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</si>
  <si>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</si>
  <si>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</si>
  <si>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</si>
  <si>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</si>
  <si>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</si>
  <si>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</si>
  <si>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</si>
  <si>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</si>
  <si>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</si>
  <si>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</si>
  <si>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</si>
  <si>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</si>
  <si>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</si>
  <si>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</si>
  <si>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</si>
  <si>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</si>
  <si>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</si>
  <si>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</si>
  <si>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</si>
  <si>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</si>
  <si>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</si>
  <si>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</si>
  <si>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</si>
  <si>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</si>
  <si>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</si>
  <si>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</si>
  <si>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</si>
  <si>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</si>
  <si>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</si>
  <si>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</si>
  <si>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</si>
  <si>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</si>
  <si>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</si>
  <si>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</si>
  <si>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</si>
  <si>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</si>
  <si>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</si>
  <si>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</si>
  <si>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</si>
  <si>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</si>
  <si>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</si>
  <si>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</si>
  <si>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</si>
  <si>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</si>
  <si>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</si>
  <si>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</si>
  <si>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</si>
  <si>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</si>
  <si>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</si>
  <si>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</si>
  <si>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</si>
  <si>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</si>
  <si>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</si>
  <si>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</si>
  <si>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</si>
  <si>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</si>
  <si>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</si>
  <si>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</si>
  <si>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</si>
  <si>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</si>
  <si>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</si>
  <si>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</si>
  <si>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</si>
  <si>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</si>
  <si>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</si>
  <si>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</si>
  <si>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</si>
  <si>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</si>
  <si>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</si>
  <si>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</si>
  <si>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</si>
  <si>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</si>
  <si>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</si>
  <si>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</si>
  <si>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</si>
  <si>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</si>
  <si>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</si>
  <si>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</si>
  <si>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</si>
  <si>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</si>
  <si>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</si>
  <si>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</si>
  <si>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</si>
  <si>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</si>
  <si>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</si>
  <si>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</si>
  <si>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</si>
  <si>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</si>
  <si>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</si>
  <si>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</si>
  <si>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</si>
  <si>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</si>
  <si>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</si>
  <si>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</si>
  <si>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</si>
  <si>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</si>
  <si>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</si>
  <si>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</si>
  <si>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</si>
  <si>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</si>
  <si>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</si>
  <si>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</si>
  <si>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</si>
  <si>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</si>
  <si>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</si>
  <si>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</si>
  <si>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</si>
  <si>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</si>
  <si>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</si>
  <si>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</si>
  <si>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</si>
  <si>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</si>
  <si>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</si>
  <si>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</si>
  <si>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</si>
  <si>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</si>
  <si>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</si>
  <si>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</si>
  <si>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</si>
  <si>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</si>
  <si>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</si>
  <si>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</si>
  <si>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</si>
  <si>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</si>
  <si>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</si>
  <si>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</si>
  <si>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</si>
  <si>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</si>
  <si>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</si>
  <si>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</si>
  <si>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</si>
  <si>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</si>
  <si>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</si>
  <si>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</si>
  <si>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</si>
  <si>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</si>
  <si>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</si>
  <si>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</si>
  <si>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</si>
  <si>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</si>
  <si>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</si>
  <si>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</si>
  <si>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</si>
  <si>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</si>
  <si>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</si>
  <si>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</si>
  <si>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</si>
  <si>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</si>
  <si>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</si>
  <si>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</si>
  <si>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</si>
  <si>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</si>
  <si>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</si>
  <si>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</si>
  <si>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</si>
  <si>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</si>
  <si>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</si>
  <si>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</si>
  <si>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</si>
  <si>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</si>
  <si>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</si>
  <si>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</si>
  <si>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</si>
  <si>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</si>
  <si>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</si>
  <si>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</si>
  <si>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</si>
  <si>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</si>
  <si>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</si>
  <si>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</si>
  <si>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</si>
  <si>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</si>
  <si>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</si>
  <si>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</si>
  <si>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</si>
  <si>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</si>
  <si>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</si>
  <si>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</si>
  <si>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</si>
  <si>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</si>
  <si>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</si>
  <si>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</si>
  <si>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</si>
  <si>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</si>
  <si>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</si>
  <si>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</si>
  <si>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</si>
  <si>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</si>
  <si>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</si>
  <si>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</si>
  <si>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</si>
  <si>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</si>
  <si>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</si>
  <si>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</si>
  <si>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</si>
  <si>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</si>
  <si>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</si>
  <si>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</si>
  <si>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</si>
  <si>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</si>
  <si>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</si>
  <si>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</si>
  <si>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</si>
  <si>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</si>
  <si>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</si>
  <si>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</si>
  <si>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</si>
  <si>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</si>
  <si>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</si>
  <si>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</si>
  <si>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</si>
  <si>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</si>
  <si>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</si>
  <si>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</si>
  <si>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</si>
  <si>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</si>
  <si>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</si>
  <si>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</si>
  <si>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</si>
  <si>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</si>
  <si>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</si>
  <si>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</si>
  <si>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</si>
  <si>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</si>
  <si>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</si>
  <si>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</si>
  <si>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</si>
  <si>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</si>
  <si>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</si>
  <si>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</si>
  <si>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</si>
  <si>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</si>
  <si>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</si>
  <si>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</si>
  <si>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</si>
  <si>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</si>
  <si>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</si>
  <si>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</si>
  <si>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</si>
  <si>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</si>
  <si>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</si>
  <si>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</si>
  <si>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</si>
  <si>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</si>
  <si>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</si>
  <si>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</si>
  <si>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</si>
  <si>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</si>
  <si>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</si>
  <si>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</si>
  <si>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</si>
  <si>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</si>
  <si>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</si>
  <si>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</si>
  <si>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</si>
  <si>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</si>
  <si>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</si>
  <si>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</si>
  <si>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</si>
  <si>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</si>
  <si>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</si>
  <si>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</si>
  <si>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</si>
  <si>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</si>
  <si>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</si>
  <si>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</si>
  <si>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</si>
  <si>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</si>
  <si>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</si>
  <si>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</si>
  <si>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</si>
  <si>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</si>
  <si>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</si>
  <si>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</si>
  <si>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</si>
  <si>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</si>
  <si>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</si>
  <si>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</si>
  <si>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</si>
  <si>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</si>
  <si>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</si>
  <si>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</si>
  <si>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</si>
  <si>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</si>
  <si>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</si>
  <si>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</si>
  <si>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</si>
  <si>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</si>
  <si>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</si>
  <si>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</si>
  <si>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</si>
  <si>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</si>
  <si>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</si>
  <si>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</si>
  <si>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</si>
  <si>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</si>
  <si>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</si>
  <si>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</si>
  <si>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</si>
  <si>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</si>
  <si>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</si>
  <si>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</si>
  <si>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</si>
  <si>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</si>
  <si>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</si>
  <si>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</si>
  <si>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</si>
  <si>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</si>
  <si>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</si>
  <si>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</si>
  <si>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</si>
  <si>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</si>
  <si>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</si>
  <si>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</si>
  <si>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</si>
  <si>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</si>
  <si>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</si>
  <si>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</si>
  <si>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</si>
  <si>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</si>
  <si>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</si>
  <si>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</si>
  <si>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</si>
  <si>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</si>
  <si>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</si>
  <si>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</si>
  <si>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</si>
  <si>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</si>
  <si>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</si>
  <si>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</si>
  <si>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</si>
  <si>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</si>
  <si>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</si>
  <si>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</si>
  <si>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</si>
  <si>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</si>
  <si>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</si>
  <si>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</si>
  <si>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</si>
  <si>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</si>
  <si>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</si>
  <si>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</si>
  <si>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</si>
  <si>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</si>
  <si>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</si>
  <si>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</si>
  <si>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</si>
  <si>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</si>
  <si>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</si>
  <si>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</si>
  <si>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</si>
  <si>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</si>
  <si>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</si>
  <si>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</si>
  <si>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</si>
  <si>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</si>
  <si>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</si>
  <si>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</si>
  <si>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</si>
  <si>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</si>
  <si>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</si>
  <si>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</si>
  <si>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</si>
  <si>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</si>
  <si>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</si>
  <si>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</si>
  <si>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</si>
  <si>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</si>
  <si>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</si>
  <si>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</si>
  <si>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</si>
  <si>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</si>
  <si>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</si>
  <si>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</si>
  <si>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</si>
  <si>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</si>
  <si>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</si>
  <si>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</si>
  <si>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</si>
  <si>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</si>
  <si>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</si>
  <si>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</si>
  <si>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</si>
  <si>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</si>
  <si>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</si>
  <si>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</si>
  <si>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</si>
  <si>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</si>
  <si>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</si>
  <si>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</si>
  <si>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</si>
  <si>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</si>
  <si>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</si>
  <si>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</si>
  <si>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</si>
  <si>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</si>
  <si>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</si>
  <si>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</si>
  <si>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</si>
  <si>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</si>
  <si>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</si>
  <si>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</si>
  <si>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</si>
  <si>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</si>
  <si>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</si>
  <si>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</si>
  <si>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</si>
  <si>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</si>
  <si>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</si>
  <si>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</si>
  <si>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</si>
  <si>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</si>
  <si>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</si>
  <si>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</si>
  <si>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</si>
  <si>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</si>
  <si>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</si>
  <si>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</si>
  <si>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</si>
  <si>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</si>
  <si>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</si>
  <si>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</si>
  <si>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</si>
  <si>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</si>
  <si>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</si>
  <si>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</si>
  <si>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</si>
  <si>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</si>
  <si>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</si>
  <si>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</si>
  <si>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</si>
  <si>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</si>
  <si>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</si>
  <si>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</si>
  <si>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</si>
  <si>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</si>
  <si>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</si>
  <si>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</si>
  <si>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</si>
  <si>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</si>
  <si>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</si>
  <si>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</si>
  <si>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</si>
  <si>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</si>
  <si>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</si>
  <si>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</si>
  <si>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</si>
  <si>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</si>
  <si>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</si>
  <si>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</si>
  <si>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</si>
  <si>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</si>
  <si>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</si>
  <si>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</si>
  <si>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</si>
  <si>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</si>
  <si>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</si>
  <si>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</si>
  <si>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</si>
  <si>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</si>
  <si>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</si>
  <si>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</si>
  <si>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</si>
  <si>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</si>
  <si>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</si>
  <si>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</si>
  <si>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</si>
  <si>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</si>
  <si>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</si>
  <si>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</si>
  <si>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</si>
  <si>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</si>
  <si>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</si>
  <si>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</si>
  <si>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</si>
  <si>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</si>
  <si>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</si>
  <si>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</si>
  <si>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</si>
  <si>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</si>
  <si>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</si>
  <si>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</si>
  <si>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</si>
  <si>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</si>
  <si>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</si>
  <si>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</si>
  <si>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</si>
  <si>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</si>
  <si>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</si>
  <si>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</si>
  <si>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</si>
  <si>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</si>
  <si>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</si>
  <si>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</si>
  <si>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</si>
  <si>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</si>
  <si>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</si>
  <si>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</si>
  <si>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</si>
  <si>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</si>
  <si>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</si>
  <si>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</si>
  <si>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</si>
  <si>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</si>
  <si>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</si>
  <si>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</si>
  <si>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</si>
  <si>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</si>
  <si>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</si>
  <si>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</si>
  <si>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</si>
  <si>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</si>
  <si>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</si>
  <si>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</si>
  <si>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</si>
  <si>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</si>
  <si>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</si>
  <si>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</si>
  <si>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</si>
  <si>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</si>
  <si>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</si>
  <si>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</si>
  <si>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</si>
  <si>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</si>
  <si>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</si>
  <si>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</si>
  <si>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</si>
  <si>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</si>
  <si>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</si>
  <si>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</si>
  <si>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</si>
  <si>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</si>
  <si>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</si>
  <si>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</si>
  <si>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</si>
  <si>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</si>
  <si>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</si>
  <si>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</si>
  <si>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</si>
  <si>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</si>
  <si>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</si>
  <si>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</si>
  <si>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</si>
  <si>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</si>
  <si>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</si>
  <si>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</si>
  <si>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</si>
  <si>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</si>
  <si>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</si>
  <si>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</si>
  <si>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</si>
  <si>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</si>
  <si>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</si>
  <si>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</si>
  <si>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</si>
  <si>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</si>
  <si>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</si>
  <si>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</si>
  <si>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</si>
  <si>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</si>
  <si>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</si>
  <si>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</si>
  <si>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</si>
  <si>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</si>
  <si>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</si>
  <si>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</si>
  <si>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</si>
  <si>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</si>
  <si>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</si>
  <si>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</si>
  <si>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</si>
  <si>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</si>
  <si>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</si>
  <si>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</si>
  <si>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</si>
  <si>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</si>
  <si>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</si>
  <si>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</si>
  <si>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</si>
  <si>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</si>
  <si>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</si>
  <si>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</si>
  <si>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</si>
  <si>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</si>
  <si>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</si>
  <si>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</si>
  <si>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</si>
  <si>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</si>
  <si>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</si>
  <si>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</si>
  <si>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</si>
  <si>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</si>
  <si>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</si>
  <si>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</si>
  <si>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</si>
  <si>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</si>
  <si>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</si>
  <si>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</si>
  <si>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</si>
  <si>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</si>
  <si>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</si>
  <si>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</si>
  <si>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</si>
  <si>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</si>
  <si>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</si>
  <si>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</si>
  <si>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</si>
  <si>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</si>
  <si>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</si>
  <si>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</si>
  <si>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</si>
  <si>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</si>
  <si>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</si>
  <si>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</si>
  <si>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</si>
  <si>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</si>
  <si>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</si>
  <si>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</si>
  <si>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</si>
  <si>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</si>
  <si>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</si>
  <si>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</si>
  <si>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</si>
  <si>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</si>
  <si>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</si>
  <si>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</si>
  <si>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</si>
  <si>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</si>
  <si>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</si>
  <si>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</si>
  <si>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</si>
  <si>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</si>
  <si>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</si>
  <si>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</si>
  <si>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</si>
  <si>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</si>
  <si>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</si>
  <si>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</si>
  <si>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</si>
  <si>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</si>
  <si>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</si>
  <si>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</si>
  <si>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</si>
  <si>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</si>
  <si>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</si>
  <si>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</si>
  <si>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</si>
  <si>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</si>
  <si>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</si>
  <si>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</si>
  <si>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</si>
  <si>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</si>
  <si>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</si>
  <si>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</si>
  <si>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</si>
  <si>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</si>
  <si>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</si>
  <si>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</si>
  <si>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</si>
  <si>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</si>
  <si>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</si>
  <si>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</si>
  <si>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</si>
  <si>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</si>
  <si>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</si>
  <si>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</si>
  <si>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</si>
  <si>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</si>
  <si>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</si>
  <si>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</si>
  <si>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</si>
  <si>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</si>
  <si>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</si>
  <si>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</si>
  <si>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</si>
  <si>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</si>
  <si>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</si>
  <si>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</si>
  <si>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</si>
  <si>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</si>
  <si>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</si>
  <si>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</si>
  <si>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</si>
  <si>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</si>
  <si>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</si>
  <si>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</si>
  <si>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</si>
  <si>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</si>
  <si>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</si>
  <si>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</si>
  <si>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</si>
  <si>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</si>
  <si>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</si>
  <si>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</si>
  <si>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</si>
  <si>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</si>
  <si>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</si>
  <si>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</si>
  <si>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</si>
  <si>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</si>
  <si>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</si>
  <si>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</si>
  <si>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</si>
  <si>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</si>
  <si>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</si>
  <si>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</si>
  <si>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</si>
  <si>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</si>
  <si>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</si>
  <si>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</si>
  <si>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</si>
  <si>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</si>
  <si>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</si>
  <si>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</si>
  <si>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</si>
  <si>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</si>
  <si>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</si>
  <si>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</si>
  <si>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</si>
  <si>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</si>
  <si>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</si>
  <si>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</si>
  <si>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</si>
  <si>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</si>
  <si>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</si>
  <si>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</si>
  <si>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</si>
  <si>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</si>
  <si>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</si>
  <si>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</si>
  <si>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</si>
  <si>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</si>
  <si>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</si>
  <si>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</si>
  <si>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</si>
  <si>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</si>
  <si>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</si>
  <si>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</si>
  <si>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</si>
  <si>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</si>
  <si>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</si>
  <si>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</si>
  <si>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</si>
  <si>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</si>
  <si>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</si>
  <si>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</si>
  <si>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</si>
  <si>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</si>
  <si>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</si>
  <si>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</si>
  <si>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</si>
  <si>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</si>
  <si>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</si>
  <si>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</si>
  <si>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</si>
  <si>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</si>
  <si>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</si>
  <si>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</si>
  <si>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</si>
  <si>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</si>
  <si>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</si>
  <si>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</si>
  <si>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</si>
  <si>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</si>
  <si>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</si>
  <si>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</si>
  <si>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</si>
  <si>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</si>
  <si>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</si>
  <si>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</si>
  <si>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</si>
  <si>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</si>
  <si>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</si>
  <si>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</si>
  <si>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</si>
  <si>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</si>
  <si>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</si>
  <si>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</si>
  <si>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</si>
  <si>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</si>
  <si>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</si>
  <si>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</si>
  <si>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</si>
  <si>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</si>
  <si>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</si>
  <si>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</si>
  <si>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</si>
  <si>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</si>
  <si>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</si>
  <si>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</si>
  <si>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</si>
  <si>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</si>
  <si>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</si>
  <si>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</si>
  <si>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</si>
  <si>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</si>
  <si>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</si>
  <si>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</si>
  <si>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</si>
  <si>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</si>
  <si>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</si>
  <si>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</si>
  <si>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</si>
  <si>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</si>
  <si>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</si>
  <si>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</si>
  <si>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</si>
  <si>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</si>
  <si>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</si>
  <si>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</si>
  <si>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</si>
  <si>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</si>
  <si>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</si>
  <si>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</si>
  <si>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</si>
  <si>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</si>
  <si>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</si>
  <si>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</si>
  <si>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</si>
  <si>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</si>
  <si>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</si>
  <si>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</si>
  <si>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</si>
  <si>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</si>
  <si>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</si>
  <si>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</si>
  <si>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</si>
  <si>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</si>
  <si>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</si>
  <si>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</si>
  <si>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</si>
  <si>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</si>
  <si>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</si>
  <si>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</si>
  <si>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</si>
  <si>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</si>
  <si>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</si>
  <si>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</si>
  <si>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</si>
  <si>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</si>
  <si>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</si>
  <si>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</si>
  <si>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</si>
  <si>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</si>
  <si>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</si>
  <si>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</si>
  <si>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</si>
  <si>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</si>
  <si>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</si>
  <si>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</si>
  <si>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</si>
  <si>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</si>
  <si>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</si>
  <si>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</si>
  <si>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</si>
  <si>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</si>
  <si>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</si>
  <si>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</si>
  <si>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</si>
  <si>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</si>
  <si>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</si>
  <si>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</si>
  <si>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</si>
  <si>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</si>
  <si>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</si>
  <si>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</si>
  <si>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</si>
  <si>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</si>
  <si>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</si>
  <si>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</si>
  <si>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</si>
  <si>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</si>
  <si>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</si>
  <si>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</si>
  <si>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</si>
  <si>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</si>
  <si>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</si>
  <si>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</si>
  <si>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</si>
  <si>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</si>
  <si>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</si>
  <si>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</si>
  <si>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</si>
  <si>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</si>
  <si>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</si>
  <si>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</si>
  <si>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</si>
  <si>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</si>
  <si>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</si>
  <si>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</si>
  <si>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</si>
  <si>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</si>
  <si>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</si>
  <si>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</si>
  <si>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</si>
  <si>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</si>
  <si>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</si>
  <si>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</si>
  <si>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</si>
  <si>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</si>
  <si>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</si>
  <si>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</si>
  <si>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</si>
  <si>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</si>
  <si>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</si>
  <si>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</si>
  <si>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</si>
  <si>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</si>
  <si>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</si>
  <si>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</si>
  <si>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</si>
  <si>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</si>
  <si>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</si>
  <si>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</si>
  <si>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</si>
  <si>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</si>
  <si>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</si>
  <si>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</si>
  <si>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</si>
  <si>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</si>
  <si>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</si>
  <si>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</si>
  <si>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</si>
  <si>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</si>
  <si>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</si>
  <si>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</si>
  <si>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</si>
  <si>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</si>
  <si>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</si>
  <si>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</si>
  <si>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</si>
  <si>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</si>
  <si>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</si>
  <si>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</si>
  <si>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</si>
  <si>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</si>
  <si>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</si>
  <si>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</si>
  <si>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</si>
  <si>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</si>
  <si>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</si>
  <si>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</si>
  <si>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</si>
  <si>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</si>
  <si>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</si>
  <si>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</si>
  <si>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</si>
  <si>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</si>
  <si>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</si>
  <si>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</si>
  <si>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</si>
  <si>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</si>
  <si>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</si>
  <si>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</si>
  <si>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</si>
  <si>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</si>
  <si>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</si>
  <si>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</si>
  <si>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</si>
  <si>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</si>
  <si>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</si>
  <si>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</si>
  <si>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</si>
  <si>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</si>
  <si>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</si>
  <si>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</si>
  <si>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</si>
  <si>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</si>
  <si>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</si>
  <si>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</si>
  <si>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</si>
  <si>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</si>
  <si>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</si>
  <si>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</si>
  <si>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</si>
  <si>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</si>
  <si>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</si>
  <si>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</si>
  <si>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</si>
  <si>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</si>
  <si>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</si>
  <si>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</si>
  <si>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</si>
  <si>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</si>
  <si>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</si>
  <si>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</si>
  <si>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</si>
  <si>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</si>
  <si>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</si>
  <si>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</si>
  <si>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</si>
  <si>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</si>
  <si>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</si>
  <si>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</si>
  <si>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</si>
  <si>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</si>
  <si>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</si>
  <si>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</si>
  <si>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</si>
  <si>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</si>
  <si>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</si>
  <si>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</si>
  <si>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</si>
  <si>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</si>
  <si>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</si>
  <si>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</si>
  <si>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</si>
  <si>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</si>
  <si>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</si>
  <si>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</si>
  <si>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</si>
  <si>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</si>
  <si>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</si>
  <si>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</si>
  <si>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</si>
  <si>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</si>
  <si>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</si>
  <si>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</si>
  <si>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</si>
  <si>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</si>
  <si>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</si>
  <si>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</si>
  <si>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</si>
  <si>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</si>
  <si>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</si>
  <si>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</si>
  <si>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</si>
  <si>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</si>
  <si>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</si>
  <si>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</si>
  <si>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</si>
  <si>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</si>
  <si>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</si>
  <si>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</si>
  <si>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</si>
  <si>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</si>
  <si>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</si>
  <si>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</si>
  <si>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</si>
  <si>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</si>
  <si>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</si>
  <si>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</si>
  <si>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</si>
  <si>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</si>
  <si>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</si>
  <si>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</si>
  <si>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</si>
  <si>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</si>
  <si>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</si>
  <si>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</si>
  <si>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</si>
  <si>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</si>
  <si>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</si>
  <si>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</si>
  <si>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</si>
  <si>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</si>
  <si>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</si>
  <si>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</si>
  <si>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</si>
  <si>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</si>
  <si>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</si>
  <si>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</si>
  <si>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</si>
  <si>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</si>
  <si>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</si>
  <si>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</si>
  <si>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</si>
  <si>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</si>
  <si>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</si>
  <si>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</si>
  <si>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</si>
  <si>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</si>
  <si>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</si>
  <si>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</si>
  <si>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</si>
  <si>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</si>
  <si>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</si>
  <si>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</si>
  <si>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</si>
  <si>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</si>
  <si>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</si>
  <si>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</si>
  <si>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</si>
  <si>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</si>
  <si>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</si>
  <si>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</si>
  <si>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</si>
  <si>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</si>
  <si>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</si>
  <si>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</si>
  <si>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</si>
  <si>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</si>
  <si>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</si>
  <si>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</si>
  <si>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</si>
  <si>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</si>
  <si>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</si>
  <si>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</si>
  <si>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</si>
  <si>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</si>
  <si>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</si>
  <si>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</si>
  <si>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</si>
  <si>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</si>
  <si>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</si>
  <si>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</si>
  <si>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</si>
  <si>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</si>
  <si>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</si>
  <si>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</si>
  <si>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</si>
  <si>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</si>
  <si>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</si>
  <si>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</si>
  <si>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</si>
  <si>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</si>
  <si>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</si>
  <si>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</si>
  <si>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</si>
  <si>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</si>
  <si>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</si>
  <si>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</si>
  <si>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</si>
  <si>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</si>
  <si>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</si>
  <si>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</si>
  <si>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</si>
  <si>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</si>
  <si>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</si>
  <si>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</si>
  <si>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</si>
  <si>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</si>
  <si>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</si>
  <si>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</si>
  <si>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</si>
  <si>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</si>
  <si>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</si>
  <si>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</si>
  <si>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</si>
  <si>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</si>
  <si>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</si>
  <si>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</si>
  <si>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</si>
  <si>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</si>
  <si>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</si>
  <si>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</si>
  <si>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</si>
  <si>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</si>
  <si>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</si>
  <si>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</si>
  <si>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</si>
  <si>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</si>
  <si>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</si>
  <si>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</si>
  <si>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</si>
  <si>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</si>
  <si>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</si>
  <si>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</si>
  <si>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</si>
  <si>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</si>
  <si>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</si>
  <si>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</si>
  <si>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</si>
  <si>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</si>
  <si>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</si>
  <si>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</si>
  <si>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</si>
  <si>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</si>
  <si>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</si>
  <si>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</si>
  <si>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</si>
  <si>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</si>
  <si>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</si>
  <si>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</si>
  <si>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</si>
  <si>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</si>
  <si>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</si>
  <si>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</si>
  <si>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</si>
  <si>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</si>
  <si>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</si>
  <si>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</si>
  <si>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</si>
  <si>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</si>
  <si>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</si>
  <si>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</si>
  <si>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</si>
  <si>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</si>
  <si>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</si>
  <si>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</si>
  <si>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</si>
  <si>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</si>
  <si>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</si>
  <si>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</si>
  <si>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</si>
  <si>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</si>
  <si>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</si>
  <si>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</si>
  <si>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</si>
  <si>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</si>
  <si>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</si>
  <si>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</si>
  <si>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</si>
  <si>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</si>
  <si>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</si>
  <si>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</si>
  <si>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</si>
  <si>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</si>
  <si>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</si>
  <si>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</si>
  <si>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</si>
  <si>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</si>
  <si>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</si>
  <si>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</si>
  <si>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</si>
  <si>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</si>
  <si>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</si>
  <si>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</si>
  <si>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</si>
  <si>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</si>
  <si>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</si>
  <si>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</si>
  <si>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</si>
  <si>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</si>
  <si>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</si>
  <si>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</si>
  <si>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</si>
  <si>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</si>
  <si>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</si>
  <si>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</si>
  <si>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</si>
  <si>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</si>
  <si>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</si>
  <si>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</si>
  <si>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</si>
  <si>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</si>
  <si>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</si>
  <si>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</si>
  <si>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</si>
  <si>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</si>
  <si>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</si>
  <si>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</si>
  <si>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</si>
  <si>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</si>
  <si>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</si>
  <si>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</si>
  <si>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</si>
  <si>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</si>
  <si>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</si>
  <si>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</si>
  <si>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</si>
  <si>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</si>
  <si>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</si>
  <si>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</si>
  <si>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</si>
  <si>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</si>
  <si>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</si>
  <si>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</si>
  <si>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</si>
  <si>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</si>
  <si>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</si>
  <si>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</si>
  <si>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</si>
  <si>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</si>
  <si>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</si>
  <si>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</si>
  <si>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</si>
  <si>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</si>
  <si>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</si>
  <si>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</si>
  <si>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</si>
  <si>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</si>
  <si>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</si>
  <si>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</si>
  <si>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</si>
  <si>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</si>
  <si>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</si>
  <si>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</si>
  <si>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</si>
  <si>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</si>
  <si>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</si>
  <si>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</si>
  <si>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</si>
  <si>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</si>
  <si>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</si>
  <si>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</si>
  <si>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</si>
  <si>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</si>
  <si>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</si>
  <si>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</si>
  <si>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</si>
  <si>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</si>
  <si>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</si>
  <si>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</si>
  <si>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</si>
  <si>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</si>
  <si>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</si>
  <si>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</si>
  <si>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</si>
  <si>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</si>
  <si>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</si>
  <si>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</si>
  <si>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</si>
  <si>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</si>
  <si>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</si>
  <si>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</si>
  <si>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</si>
  <si>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</si>
  <si>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</si>
  <si>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</si>
  <si>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</si>
  <si>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</si>
  <si>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</si>
  <si>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</si>
  <si>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</si>
  <si>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</si>
  <si>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</si>
  <si>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</si>
  <si>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</si>
  <si>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</si>
  <si>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</si>
  <si>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</si>
  <si>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</si>
  <si>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</si>
  <si>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</si>
  <si>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</si>
  <si>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</si>
  <si>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</si>
  <si>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</si>
  <si>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</si>
  <si>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</si>
  <si>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</si>
  <si>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</si>
  <si>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</si>
  <si>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</si>
  <si>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</si>
  <si>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</si>
  <si>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</si>
  <si>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</si>
  <si>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</si>
  <si>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</si>
  <si>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</si>
  <si>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</si>
  <si>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</si>
  <si>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</si>
  <si>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</si>
  <si>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</si>
  <si>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</si>
  <si>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</si>
  <si>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</si>
  <si>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</si>
  <si>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</si>
  <si>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</si>
  <si>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</si>
  <si>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</si>
  <si>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</si>
  <si>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</si>
  <si>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</si>
  <si>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</si>
  <si>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</si>
  <si>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</si>
  <si>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</si>
  <si>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</si>
  <si>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</si>
  <si>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</si>
  <si>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</si>
  <si>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</si>
  <si>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</si>
  <si>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</si>
  <si>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</si>
  <si>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</si>
  <si>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</si>
  <si>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</si>
  <si>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</si>
  <si>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</si>
  <si>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</si>
  <si>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</si>
  <si>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</si>
  <si>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</si>
  <si>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</si>
  <si>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</si>
  <si>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</si>
  <si>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</si>
  <si>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</si>
  <si>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</si>
  <si>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</si>
  <si>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</si>
  <si>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</si>
  <si>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</si>
  <si>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</si>
  <si>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</si>
  <si>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</si>
  <si>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</si>
  <si>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</si>
  <si>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</si>
  <si>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</si>
  <si>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</si>
  <si>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</si>
  <si>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</si>
  <si>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</si>
  <si>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</si>
  <si>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</si>
  <si>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</si>
  <si>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</si>
  <si>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</si>
  <si>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</si>
  <si>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</si>
  <si>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</si>
  <si>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</si>
  <si>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</si>
  <si>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</si>
  <si>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</si>
  <si>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</si>
  <si>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</si>
  <si>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</si>
  <si>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</si>
  <si>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</si>
  <si>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</si>
  <si>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</si>
  <si>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</si>
  <si>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</si>
  <si>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</si>
  <si>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</si>
  <si>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</si>
  <si>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</si>
  <si>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</si>
  <si>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</si>
  <si>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</si>
  <si>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</si>
  <si>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</si>
  <si>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</si>
  <si>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</si>
  <si>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</si>
  <si>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</si>
  <si>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</si>
  <si>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</si>
  <si>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</si>
  <si>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</si>
  <si>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</si>
  <si>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</si>
  <si>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</si>
  <si>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</si>
  <si>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</si>
  <si>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</si>
  <si>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</si>
  <si>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</si>
  <si>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</si>
  <si>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</si>
  <si>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</si>
  <si>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</si>
  <si>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</si>
  <si>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</si>
  <si>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</si>
  <si>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</si>
  <si>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</si>
  <si>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</si>
  <si>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</si>
  <si>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</si>
  <si>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</si>
  <si>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</si>
  <si>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</si>
  <si>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</si>
  <si>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</si>
  <si>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</si>
  <si>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</si>
  <si>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</si>
  <si>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</si>
  <si>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</si>
  <si>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</si>
  <si>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</si>
  <si>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</si>
  <si>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</si>
  <si>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</si>
  <si>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</si>
  <si>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</si>
  <si>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</si>
  <si>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</si>
  <si>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</si>
  <si>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</si>
  <si>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</si>
  <si>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</si>
  <si>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</si>
  <si>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</si>
  <si>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</si>
  <si>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</si>
  <si>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</si>
  <si>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</si>
  <si>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</si>
  <si>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</si>
  <si>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</si>
  <si>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</si>
  <si>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</si>
  <si>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</si>
  <si>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</si>
  <si>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</si>
  <si>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</si>
  <si>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</si>
  <si>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</si>
  <si>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</si>
  <si>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</si>
  <si>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</si>
  <si>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</si>
  <si>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</si>
  <si>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</si>
  <si>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</si>
  <si>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</si>
  <si>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</si>
  <si>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</si>
  <si>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</si>
  <si>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</si>
  <si>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</si>
  <si>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</si>
  <si>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</si>
  <si>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</si>
  <si>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</si>
  <si>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</si>
  <si>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</si>
  <si>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</si>
  <si>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</si>
  <si>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</si>
  <si>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</si>
  <si>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</si>
  <si>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</si>
  <si>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</si>
  <si>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</si>
  <si>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</si>
  <si>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</si>
  <si>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</si>
  <si>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</si>
  <si>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</si>
  <si>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</si>
  <si>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</si>
  <si>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</si>
  <si>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</si>
  <si>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</si>
  <si>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</si>
  <si>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</si>
  <si>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</si>
  <si>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</si>
  <si>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</si>
  <si>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</si>
  <si>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</si>
  <si>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</si>
  <si>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</si>
  <si>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</si>
  <si>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</si>
  <si>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</si>
  <si>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</si>
  <si>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</si>
  <si>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</si>
  <si>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</si>
  <si>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</si>
  <si>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</si>
  <si>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</si>
  <si>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</si>
  <si>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</si>
  <si>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</si>
  <si>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</si>
  <si>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</si>
  <si>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</si>
  <si>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</si>
  <si>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</si>
  <si>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</si>
  <si>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</si>
  <si>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</si>
  <si>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</si>
  <si>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</si>
  <si>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</si>
  <si>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</si>
  <si>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</si>
  <si>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</si>
  <si>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</si>
  <si>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</si>
  <si>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</si>
  <si>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</si>
  <si>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</si>
  <si>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</si>
  <si>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</si>
  <si>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</si>
  <si>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</si>
  <si>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</si>
  <si>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</si>
  <si>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</si>
  <si>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</si>
  <si>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</si>
  <si>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</si>
  <si>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</si>
  <si>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</si>
  <si>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</si>
  <si>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</si>
  <si>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</si>
  <si>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</si>
  <si>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</si>
  <si>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</si>
  <si>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</si>
  <si>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</si>
  <si>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</si>
  <si>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</si>
  <si>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</si>
  <si>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</si>
  <si>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</si>
  <si>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</si>
  <si>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</si>
  <si>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</si>
  <si>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</si>
  <si>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</si>
  <si>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</si>
  <si>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</si>
  <si>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</si>
  <si>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</si>
  <si>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</si>
  <si>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</si>
  <si>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</si>
  <si>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</si>
  <si>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</si>
  <si>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</si>
  <si>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</si>
  <si>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</si>
  <si>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</si>
  <si>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</si>
  <si>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</si>
  <si>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</si>
  <si>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</si>
  <si>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</si>
  <si>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</si>
  <si>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</si>
  <si>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</si>
  <si>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</si>
  <si>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</si>
  <si>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</si>
  <si>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</si>
  <si>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</si>
  <si>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</si>
  <si>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</si>
  <si>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</si>
  <si>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</si>
  <si>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</si>
  <si>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</si>
  <si>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</si>
  <si>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</si>
  <si>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</si>
  <si>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</si>
  <si>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</si>
  <si>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</si>
  <si>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</si>
  <si>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</si>
  <si>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</si>
  <si>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</si>
  <si>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</si>
  <si>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</si>
  <si>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</si>
  <si>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</si>
  <si>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</si>
  <si>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</si>
  <si>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</si>
  <si>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</si>
  <si>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</si>
  <si>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</si>
  <si>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</si>
  <si>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</si>
  <si>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</si>
  <si>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</si>
  <si>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</si>
  <si>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</si>
  <si>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</si>
  <si>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</si>
  <si>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</si>
  <si>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</si>
  <si>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</si>
  <si>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</si>
  <si>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</si>
  <si>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</si>
  <si>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</si>
  <si>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</si>
  <si>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</si>
  <si>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</si>
  <si>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</si>
  <si>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</si>
  <si>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</si>
  <si>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</si>
  <si>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</si>
  <si>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</si>
  <si>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</si>
  <si>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</si>
  <si>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</si>
  <si>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</si>
  <si>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</si>
  <si>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</si>
  <si>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</si>
  <si>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</si>
  <si>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</si>
  <si>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</si>
  <si>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</si>
  <si>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</si>
  <si>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</si>
  <si>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</si>
  <si>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</si>
  <si>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</si>
  <si>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</si>
  <si>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</si>
  <si>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</si>
  <si>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</si>
  <si>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</si>
  <si>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</si>
  <si>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</si>
  <si>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</si>
  <si>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</si>
  <si>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</si>
  <si>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</si>
  <si>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</si>
  <si>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</si>
  <si>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</si>
  <si>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</si>
  <si>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</si>
  <si>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</si>
  <si>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</si>
  <si>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</si>
  <si>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</si>
  <si>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</si>
  <si>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</si>
  <si>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</si>
  <si>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</si>
  <si>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</si>
  <si>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</si>
  <si>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</si>
  <si>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</si>
  <si>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</si>
  <si>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</si>
  <si>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</si>
  <si>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</si>
  <si>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</si>
  <si>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</si>
  <si>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</si>
  <si>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</si>
  <si>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</si>
  <si>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</si>
  <si>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</si>
  <si>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</si>
  <si>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</si>
  <si>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</si>
  <si>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</si>
  <si>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</si>
  <si>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</si>
  <si>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</si>
  <si>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</si>
  <si>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</si>
  <si>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</si>
  <si>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</si>
  <si>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</si>
  <si>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</si>
  <si>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</si>
  <si>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</si>
  <si>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</si>
  <si>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</si>
  <si>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</si>
  <si>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</si>
  <si>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</si>
  <si>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</si>
  <si>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</si>
  <si>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</si>
  <si>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</si>
  <si>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</si>
  <si>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</si>
  <si>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</si>
  <si>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</si>
  <si>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</si>
  <si>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</si>
  <si>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</si>
  <si>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</si>
  <si>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</si>
  <si>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</si>
  <si>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</si>
  <si>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</si>
  <si>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</si>
  <si>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</si>
  <si>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</si>
  <si>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</si>
  <si>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</si>
  <si>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</si>
  <si>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</si>
  <si>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</si>
  <si>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</si>
  <si>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</si>
  <si>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</si>
  <si>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</si>
  <si>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</si>
  <si>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</si>
  <si>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</si>
  <si>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</si>
  <si>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</si>
  <si>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</si>
  <si>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</si>
  <si>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</si>
  <si>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</si>
  <si>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</si>
  <si>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</si>
  <si>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</si>
  <si>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</si>
  <si>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</si>
  <si>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</si>
  <si>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</si>
  <si>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</si>
  <si>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</si>
  <si>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</si>
  <si>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</si>
  <si>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</si>
  <si>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</si>
  <si>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</si>
  <si>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</si>
  <si>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</si>
  <si>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</si>
  <si>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</si>
  <si>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</si>
  <si>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</si>
  <si>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</si>
  <si>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</si>
  <si>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</si>
  <si>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</si>
  <si>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</si>
  <si>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</si>
  <si>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</si>
  <si>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</si>
  <si>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</si>
  <si>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</si>
  <si>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</si>
  <si>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</si>
  <si>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</si>
  <si>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</si>
  <si>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</si>
  <si>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</si>
  <si>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</si>
  <si>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</si>
  <si>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</si>
  <si>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</si>
  <si>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</si>
  <si>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</si>
  <si>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</si>
  <si>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</si>
  <si>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</si>
  <si>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</si>
  <si>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</si>
  <si>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</si>
  <si>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</si>
  <si>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</si>
  <si>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</si>
  <si>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</si>
  <si>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</si>
  <si>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</si>
  <si>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</si>
  <si>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</si>
  <si>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</si>
  <si>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</si>
  <si>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</si>
  <si>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</si>
  <si>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</si>
  <si>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</si>
  <si>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</si>
  <si>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</si>
  <si>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</si>
  <si>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</si>
  <si>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</si>
  <si>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</si>
  <si>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</si>
  <si>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</si>
  <si>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</si>
  <si>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</si>
  <si>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</si>
  <si>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</si>
  <si>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</si>
  <si>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</si>
  <si>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</si>
  <si>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</si>
  <si>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</si>
  <si>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</si>
  <si>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</si>
  <si>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</si>
  <si>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</si>
  <si>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</si>
  <si>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</si>
  <si>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</si>
  <si>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</si>
  <si>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</si>
  <si>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</si>
  <si>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</si>
  <si>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</si>
  <si>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</si>
  <si>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</si>
  <si>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</si>
  <si>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</si>
  <si>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</si>
  <si>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</si>
  <si>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</si>
  <si>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</si>
  <si>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</si>
  <si>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</si>
  <si>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</si>
  <si>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</si>
  <si>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</si>
  <si>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</si>
  <si>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</si>
  <si>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</si>
  <si>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</si>
  <si>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</si>
  <si>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</si>
  <si>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</si>
  <si>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</si>
  <si>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</si>
  <si>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</si>
  <si>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</si>
  <si>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</si>
  <si>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</si>
  <si>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</si>
  <si>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</si>
  <si>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</si>
  <si>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</si>
  <si>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</si>
  <si>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</si>
  <si>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</si>
  <si>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</si>
  <si>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</si>
  <si>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</si>
  <si>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</si>
  <si>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</si>
  <si>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</si>
  <si>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</si>
  <si>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</si>
  <si>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</si>
  <si>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</si>
  <si>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</si>
  <si>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</si>
  <si>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</si>
  <si>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</si>
  <si>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</si>
  <si>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</si>
  <si>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</si>
  <si>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</si>
  <si>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</si>
  <si>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</si>
  <si>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</si>
  <si>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</si>
  <si>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</si>
  <si>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</si>
  <si>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</si>
  <si>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</si>
  <si>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</si>
  <si>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</si>
  <si>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</si>
  <si>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</si>
  <si>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</si>
  <si>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</si>
  <si>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</si>
  <si>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</si>
  <si>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</si>
  <si>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</si>
  <si>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</si>
  <si>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</si>
  <si>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</si>
  <si>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</si>
  <si>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</si>
  <si>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</si>
  <si>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</si>
  <si>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</si>
  <si>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</si>
  <si>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</si>
  <si>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</si>
  <si>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</si>
  <si>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</si>
  <si>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</si>
  <si>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</si>
  <si>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</si>
  <si>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</si>
  <si>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</si>
  <si>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</si>
  <si>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</si>
  <si>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</si>
  <si>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</si>
  <si>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</si>
  <si>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</si>
  <si>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</si>
  <si>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</si>
  <si>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</si>
  <si>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</si>
  <si>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</si>
  <si>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</si>
  <si>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</si>
  <si>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</si>
  <si>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</si>
  <si>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</si>
  <si>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</si>
  <si>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</si>
  <si>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</si>
  <si>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</si>
  <si>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</si>
  <si>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</si>
  <si>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</si>
  <si>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</si>
  <si>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</si>
  <si>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</si>
  <si>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</si>
  <si>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</si>
  <si>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</si>
  <si>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</si>
  <si>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</si>
  <si>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</si>
  <si>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</si>
  <si>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</si>
  <si>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</si>
  <si>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</si>
  <si>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</si>
  <si>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</si>
  <si>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</si>
  <si>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</si>
  <si>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</si>
  <si>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</si>
  <si>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</si>
  <si>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</si>
  <si>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</si>
  <si>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</si>
  <si>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</si>
  <si>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</si>
  <si>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</si>
  <si>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</si>
  <si>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</si>
  <si>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</si>
  <si>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</si>
  <si>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</si>
  <si>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</si>
  <si>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</si>
  <si>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</si>
  <si>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</si>
  <si>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</si>
  <si>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</si>
  <si>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</si>
  <si>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</si>
  <si>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</si>
  <si>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</si>
  <si>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</si>
  <si>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</si>
  <si>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</si>
  <si>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</si>
  <si>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</si>
  <si>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</si>
  <si>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</si>
  <si>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</si>
  <si>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</si>
  <si>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</si>
  <si>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</si>
  <si>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</si>
  <si>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</si>
  <si>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</si>
  <si>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</si>
  <si>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</si>
  <si>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</si>
  <si>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</si>
  <si>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</si>
  <si>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</si>
  <si>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</si>
  <si>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</si>
  <si>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</si>
  <si>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</si>
  <si>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</si>
  <si>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</si>
  <si>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</si>
  <si>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</si>
  <si>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</si>
  <si>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</si>
  <si>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</si>
  <si>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</si>
  <si>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</si>
  <si>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</si>
  <si>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</si>
  <si>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</si>
  <si>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</si>
  <si>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</si>
  <si>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</si>
  <si>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</si>
  <si>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</si>
  <si>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</si>
  <si>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</si>
  <si>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</si>
  <si>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</si>
  <si>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</si>
  <si>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</si>
  <si>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</si>
  <si>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</si>
  <si>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</si>
  <si>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</si>
  <si>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</si>
  <si>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</si>
  <si>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</si>
  <si>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</si>
  <si>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</si>
  <si>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</si>
  <si>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</si>
  <si>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</si>
  <si>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</si>
  <si>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</si>
  <si>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</si>
  <si>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</si>
  <si>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</si>
  <si>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</si>
  <si>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</si>
  <si>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</si>
  <si>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</si>
  <si>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</si>
  <si>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</si>
  <si>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</si>
  <si>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</si>
  <si>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</si>
  <si>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</si>
  <si>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</si>
  <si>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</si>
  <si>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</si>
  <si>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</si>
  <si>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</si>
  <si>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</si>
  <si>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</si>
  <si>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</si>
  <si>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</si>
  <si>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</si>
  <si>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</si>
  <si>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</si>
  <si>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</si>
  <si>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</si>
  <si>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</si>
  <si>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</si>
  <si>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</si>
  <si>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</si>
  <si>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</si>
  <si>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</si>
  <si>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</si>
  <si>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</si>
  <si>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</si>
  <si>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</si>
  <si>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</si>
  <si>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</si>
  <si>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</si>
  <si>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</si>
  <si>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</si>
  <si>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</si>
  <si>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</si>
  <si>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</si>
  <si>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</si>
  <si>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</si>
  <si>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</si>
  <si>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</si>
  <si>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</si>
  <si>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</si>
  <si>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</si>
  <si>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</si>
  <si>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</si>
  <si>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</si>
  <si>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</si>
  <si>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</si>
  <si>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</si>
  <si>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</si>
  <si>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</si>
  <si>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</si>
  <si>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</si>
  <si>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</si>
  <si>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</si>
  <si>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</si>
  <si>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</si>
  <si>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</si>
  <si>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</si>
  <si>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</si>
  <si>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</si>
  <si>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</si>
  <si>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</si>
  <si>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</si>
  <si>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</si>
  <si>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</si>
  <si>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</si>
  <si>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</si>
  <si>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</si>
  <si>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</si>
  <si>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</si>
  <si>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</si>
  <si>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</si>
  <si>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</si>
  <si>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</si>
  <si>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</si>
  <si>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</si>
  <si>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</si>
  <si>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</si>
  <si>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</si>
  <si>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</si>
  <si>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</si>
  <si>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</si>
  <si>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</si>
  <si>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</si>
  <si>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</si>
  <si>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</si>
  <si>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</si>
  <si>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</si>
  <si>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</si>
  <si>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</si>
  <si>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</si>
  <si>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</si>
  <si>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</si>
  <si>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</si>
  <si>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</si>
  <si>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</si>
  <si>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</si>
  <si>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</si>
  <si>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</si>
  <si>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</si>
  <si>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</si>
  <si>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</si>
  <si>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</si>
  <si>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</si>
  <si>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</si>
  <si>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</si>
  <si>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</si>
  <si>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</si>
  <si>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</si>
  <si>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</si>
  <si>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</si>
  <si>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</si>
  <si>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</si>
  <si>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</si>
  <si>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</si>
  <si>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</si>
  <si>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</si>
  <si>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</si>
  <si>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</si>
  <si>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</si>
  <si>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</si>
  <si>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</si>
  <si>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</si>
  <si>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</si>
  <si>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</si>
  <si>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</si>
  <si>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</si>
  <si>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</si>
  <si>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</si>
  <si>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</si>
  <si>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</si>
  <si>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</si>
  <si>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</si>
  <si>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</si>
  <si>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</si>
  <si>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</si>
  <si>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</si>
  <si>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</si>
  <si>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</si>
  <si>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</si>
  <si>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</si>
  <si>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</si>
  <si>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</si>
  <si>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</si>
  <si>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</si>
  <si>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</si>
  <si>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</si>
  <si>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</si>
  <si>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</si>
  <si>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</si>
  <si>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</si>
  <si>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</si>
  <si>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</si>
  <si>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</si>
  <si>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</si>
  <si>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</si>
  <si>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</si>
  <si>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</si>
  <si>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</si>
  <si>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</si>
  <si>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</si>
  <si>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</si>
  <si>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</si>
  <si>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</si>
  <si>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</si>
  <si>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</si>
  <si>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</si>
  <si>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</si>
  <si>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</si>
  <si>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</si>
  <si>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</si>
  <si>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</si>
  <si>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</si>
  <si>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</si>
  <si>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</si>
  <si>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</si>
  <si>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</si>
  <si>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</si>
  <si>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</si>
  <si>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</si>
  <si>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</si>
  <si>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</si>
  <si>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</si>
  <si>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</si>
  <si>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</si>
  <si>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</si>
  <si>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</si>
  <si>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</si>
  <si>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</si>
  <si>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</si>
  <si>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</si>
  <si>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</si>
  <si>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</si>
  <si>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</si>
  <si>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</si>
  <si>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</si>
  <si>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</si>
  <si>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</si>
  <si>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</si>
  <si>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</si>
  <si>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</si>
  <si>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</si>
  <si>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</si>
  <si>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</si>
  <si>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</si>
  <si>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</si>
  <si>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</si>
  <si>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</si>
  <si>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</si>
  <si>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</si>
  <si>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</si>
  <si>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</si>
  <si>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</si>
  <si>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</si>
  <si>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</si>
  <si>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</si>
  <si>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</si>
  <si>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</si>
  <si>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</si>
  <si>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</si>
  <si>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</si>
  <si>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</si>
  <si>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</si>
  <si>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</si>
  <si>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</si>
  <si>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</si>
  <si>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</si>
  <si>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</si>
  <si>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</si>
  <si>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</si>
  <si>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</si>
  <si>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</si>
  <si>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</si>
  <si>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</si>
  <si>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</si>
  <si>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</si>
  <si>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</si>
  <si>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</si>
  <si>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</si>
  <si>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</si>
  <si>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</si>
  <si>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</si>
  <si>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</si>
  <si>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</si>
  <si>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</si>
  <si>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</si>
  <si>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</si>
  <si>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</si>
  <si>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</si>
  <si>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</si>
  <si>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</si>
  <si>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</si>
  <si>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</si>
  <si>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</si>
  <si>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</si>
  <si>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</si>
  <si>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</si>
  <si>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</si>
  <si>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</si>
  <si>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</si>
  <si>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</si>
  <si>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</si>
  <si>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</si>
  <si>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</si>
  <si>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</si>
  <si>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</si>
  <si>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</si>
  <si>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</si>
  <si>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</si>
  <si>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</si>
  <si>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</si>
  <si>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</si>
  <si>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</si>
  <si>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</si>
  <si>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</si>
  <si>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</si>
  <si>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</si>
  <si>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</si>
  <si>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</si>
  <si>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</si>
  <si>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</si>
  <si>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</si>
  <si>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</si>
  <si>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</si>
  <si>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</si>
  <si>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</si>
  <si>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</si>
  <si>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</si>
  <si>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</si>
  <si>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</si>
  <si>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</si>
  <si>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</si>
  <si>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</si>
  <si>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</si>
  <si>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</si>
  <si>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</si>
  <si>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</si>
  <si>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</si>
  <si>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</si>
  <si>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</si>
  <si>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</si>
  <si>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</si>
  <si>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</si>
  <si>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</si>
  <si>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</si>
  <si>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</si>
  <si>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</si>
  <si>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</si>
  <si>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</si>
  <si>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</si>
  <si>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</si>
  <si>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</si>
  <si>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</si>
  <si>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</si>
  <si>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</si>
  <si>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</si>
  <si>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</si>
  <si>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</si>
  <si>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</si>
  <si>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</si>
  <si>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</si>
  <si>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</si>
  <si>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</si>
  <si>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</si>
  <si>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</si>
  <si>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</si>
  <si>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</si>
  <si>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</si>
  <si>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</si>
  <si>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</si>
  <si>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</si>
  <si>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</si>
  <si>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</si>
  <si>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</si>
  <si>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</si>
  <si>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</si>
  <si>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</si>
  <si>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</si>
  <si>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</si>
  <si>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</si>
  <si>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</si>
  <si>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</si>
  <si>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</si>
  <si>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</si>
  <si>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</si>
  <si>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</si>
  <si>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</si>
  <si>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</si>
  <si>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</si>
  <si>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</si>
  <si>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</si>
  <si>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</si>
  <si>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</si>
  <si>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</si>
  <si>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</si>
  <si>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</si>
  <si>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</si>
  <si>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</si>
  <si>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</si>
  <si>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</si>
  <si>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</si>
  <si>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</si>
  <si>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</si>
  <si>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</si>
  <si>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</si>
  <si>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</si>
  <si>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</si>
  <si>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</si>
  <si>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</si>
  <si>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</si>
  <si>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</si>
  <si>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</si>
  <si>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</si>
  <si>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</si>
  <si>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</si>
  <si>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</si>
  <si>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</si>
  <si>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</si>
  <si>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</si>
  <si>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</si>
  <si>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</si>
  <si>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</si>
  <si>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</si>
  <si>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</si>
  <si>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</si>
  <si>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</si>
  <si>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</si>
  <si>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</si>
  <si>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</si>
  <si>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</si>
  <si>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</si>
  <si>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</si>
  <si>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</si>
  <si>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</si>
  <si>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</si>
  <si>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</si>
  <si>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</si>
  <si>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</si>
  <si>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</si>
  <si>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</si>
  <si>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</si>
  <si>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</si>
  <si>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</si>
  <si>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</si>
  <si>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</si>
  <si>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</si>
  <si>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</si>
  <si>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</si>
  <si>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</si>
  <si>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</si>
  <si>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</si>
  <si>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</si>
  <si>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</si>
  <si>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</si>
  <si>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</si>
  <si>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</si>
  <si>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</si>
  <si>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</si>
  <si>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</si>
  <si>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</si>
  <si>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</si>
  <si>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</si>
  <si>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</si>
  <si>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</si>
  <si>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</si>
  <si>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</si>
  <si>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</si>
  <si>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</si>
  <si>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</si>
  <si>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</si>
  <si>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</si>
  <si>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</si>
  <si>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</si>
  <si>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</si>
  <si>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</si>
  <si>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</si>
  <si>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</si>
  <si>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</si>
  <si>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</si>
  <si>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</si>
  <si>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</si>
  <si>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</si>
  <si>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</si>
  <si>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</si>
  <si>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</si>
  <si>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</si>
  <si>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</si>
  <si>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</si>
  <si>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</si>
  <si>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</si>
  <si>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</si>
  <si>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</si>
  <si>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</si>
  <si>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</si>
  <si>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</si>
  <si>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</si>
  <si>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</si>
  <si>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</si>
  <si>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</si>
  <si>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</si>
  <si>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</si>
  <si>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</si>
  <si>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</si>
  <si>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</si>
  <si>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</si>
  <si>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</si>
  <si>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</si>
  <si>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</si>
  <si>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</si>
  <si>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</si>
  <si>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</si>
  <si>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</si>
  <si>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</si>
  <si>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</si>
  <si>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</si>
  <si>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</si>
  <si>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</si>
  <si>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</si>
  <si>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</si>
  <si>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</si>
  <si>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</si>
  <si>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</si>
  <si>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</si>
  <si>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</si>
  <si>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</si>
  <si>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</si>
  <si>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</si>
  <si>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</si>
  <si>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</si>
  <si>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</si>
  <si>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</si>
  <si>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</si>
  <si>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</si>
  <si>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</si>
  <si>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</si>
  <si>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</si>
  <si>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</si>
  <si>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</si>
  <si>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</si>
  <si>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</si>
  <si>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</si>
  <si>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</si>
  <si>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</si>
  <si>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</si>
  <si>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</si>
  <si>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</si>
  <si>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</si>
  <si>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</si>
  <si>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</si>
  <si>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</si>
  <si>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</si>
  <si>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</si>
  <si>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</si>
  <si>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</si>
  <si>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</si>
  <si>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</si>
  <si>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</si>
  <si>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</si>
  <si>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</si>
  <si>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</si>
  <si>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</si>
  <si>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</si>
  <si>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</si>
  <si>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</si>
  <si>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</si>
  <si>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</si>
  <si>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</si>
  <si>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</si>
  <si>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</si>
  <si>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</si>
  <si>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</si>
  <si>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</si>
  <si>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</si>
  <si>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</si>
  <si>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</si>
  <si>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</si>
  <si>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</si>
  <si>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</si>
  <si>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</si>
  <si>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</si>
  <si>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</si>
  <si>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</si>
  <si>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</si>
  <si>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</si>
  <si>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</si>
  <si>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</si>
  <si>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</si>
  <si>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</si>
  <si>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</si>
  <si>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</si>
  <si>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</si>
  <si>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</si>
  <si>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</si>
  <si>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</si>
  <si>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</si>
  <si>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</si>
  <si>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</si>
  <si>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</si>
  <si>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</si>
  <si>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</si>
  <si>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</si>
  <si>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</si>
  <si>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</si>
  <si>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</si>
  <si>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</si>
  <si>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</si>
  <si>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</si>
  <si>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</si>
  <si>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</si>
  <si>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</si>
  <si>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</si>
  <si>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</si>
  <si>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</si>
  <si>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</si>
  <si>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</si>
  <si>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</si>
  <si>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</si>
  <si>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</si>
  <si>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</si>
  <si>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</si>
  <si>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</si>
  <si>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</si>
  <si>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</si>
  <si>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</si>
  <si>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</si>
  <si>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</si>
  <si>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</si>
  <si>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</si>
  <si>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</si>
  <si>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</si>
  <si>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</si>
  <si>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</si>
  <si>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</si>
  <si>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</si>
  <si>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</si>
  <si>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</si>
  <si>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</si>
  <si>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</si>
  <si>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</si>
  <si>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</si>
  <si>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</si>
  <si>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</si>
  <si>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</si>
  <si>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</si>
  <si>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</si>
  <si>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</si>
  <si>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</si>
  <si>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</si>
  <si>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</si>
  <si>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</si>
  <si>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</si>
  <si>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</si>
  <si>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</si>
  <si>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</si>
  <si>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</si>
  <si>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</si>
  <si>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</si>
  <si>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</si>
  <si>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</si>
  <si>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</si>
  <si>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</si>
  <si>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</si>
  <si>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</si>
  <si>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</si>
  <si>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</si>
  <si>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</si>
  <si>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</si>
  <si>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</si>
  <si>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</si>
  <si>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</si>
  <si>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</si>
  <si>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</si>
  <si>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</si>
  <si>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</si>
  <si>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</si>
  <si>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</si>
  <si>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</si>
  <si>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</si>
  <si>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</si>
  <si>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</si>
  <si>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</si>
  <si>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</si>
  <si>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</si>
  <si>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</si>
  <si>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</si>
  <si>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</si>
  <si>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</si>
  <si>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</si>
  <si>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</si>
  <si>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</si>
  <si>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</si>
  <si>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</si>
  <si>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</si>
  <si>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</si>
  <si>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</si>
  <si>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</si>
  <si>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</si>
  <si>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</si>
  <si>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</si>
  <si>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</si>
  <si>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</si>
  <si>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</si>
  <si>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</si>
  <si>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</si>
  <si>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</si>
  <si>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</si>
  <si>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</si>
  <si>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</si>
  <si>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</si>
  <si>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</si>
  <si>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</si>
  <si>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</si>
  <si>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</si>
  <si>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</si>
  <si>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</si>
  <si>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</si>
  <si>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</si>
  <si>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</si>
  <si>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</si>
  <si>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</si>
  <si>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</si>
  <si>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</si>
  <si>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</si>
  <si>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</si>
  <si>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</si>
  <si>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</si>
  <si>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</si>
  <si>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</si>
  <si>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</si>
  <si>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</si>
  <si>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</si>
  <si>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</si>
  <si>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</si>
  <si>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</si>
  <si>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</si>
  <si>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</si>
  <si>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</si>
  <si>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</si>
  <si>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</si>
  <si>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</si>
  <si>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</si>
  <si>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</si>
  <si>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</si>
  <si>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</si>
  <si>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</si>
  <si>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</si>
  <si>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</si>
  <si>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</si>
  <si>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</si>
  <si>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</si>
  <si>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</si>
  <si>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</si>
  <si>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</si>
  <si>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</si>
  <si>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</si>
  <si>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</si>
  <si>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</si>
  <si>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</si>
  <si>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</si>
  <si>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</si>
  <si>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</si>
  <si>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</si>
  <si>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</si>
  <si>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</si>
  <si>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</si>
  <si>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</si>
  <si>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</si>
  <si>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</si>
  <si>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</si>
  <si>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</si>
  <si>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</si>
  <si>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</si>
  <si>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</si>
  <si>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</si>
  <si>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</si>
  <si>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</si>
  <si>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</si>
  <si>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</si>
  <si>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</si>
  <si>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</si>
  <si>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</si>
  <si>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</si>
  <si>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</si>
  <si>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</si>
  <si>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</si>
  <si>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</si>
  <si>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</si>
  <si>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</si>
  <si>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</si>
  <si>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</si>
  <si>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</si>
  <si>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</si>
  <si>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</si>
  <si>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</si>
  <si>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</si>
  <si>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</si>
  <si>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</si>
  <si>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</si>
  <si>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</si>
  <si>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</si>
  <si>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</si>
  <si>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</si>
  <si>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</si>
  <si>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</si>
  <si>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</si>
  <si>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</si>
  <si>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</si>
  <si>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</si>
  <si>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</si>
  <si>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</si>
  <si>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</si>
  <si>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</si>
  <si>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</si>
  <si>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</si>
  <si>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</si>
  <si>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</si>
  <si>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</si>
  <si>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</si>
  <si>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</si>
  <si>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</si>
  <si>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</si>
  <si>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</si>
  <si>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</si>
  <si>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</si>
  <si>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</si>
  <si>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</si>
  <si>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</si>
  <si>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</si>
  <si>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</si>
  <si>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</si>
  <si>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</si>
  <si>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</si>
  <si>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</si>
  <si>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</si>
  <si>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</si>
  <si>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</si>
  <si>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</si>
  <si>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</si>
  <si>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</si>
  <si>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</si>
  <si>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</si>
  <si>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</si>
  <si>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</si>
  <si>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</si>
  <si>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</si>
  <si>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</si>
  <si>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</si>
  <si>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</si>
  <si>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</si>
  <si>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</si>
  <si>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</si>
  <si>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</si>
  <si>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</si>
  <si>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</si>
  <si>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</si>
  <si>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</si>
  <si>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</si>
  <si>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</si>
  <si>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</si>
  <si>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</si>
  <si>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</si>
  <si>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</si>
  <si>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</si>
  <si>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</si>
  <si>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</si>
  <si>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</si>
  <si>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</si>
  <si>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</si>
  <si>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</si>
  <si>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</si>
  <si>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</si>
  <si>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</si>
  <si>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</si>
  <si>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</si>
  <si>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</si>
  <si>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</si>
  <si>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</si>
  <si>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</si>
  <si>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</si>
  <si>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</si>
  <si>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</si>
  <si>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</si>
  <si>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</si>
  <si>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</si>
  <si>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</si>
  <si>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</si>
  <si>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</si>
  <si>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</si>
  <si>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</si>
  <si>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</si>
  <si>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</si>
  <si>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</si>
  <si>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</si>
  <si>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</si>
  <si>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</si>
  <si>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</si>
  <si>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</si>
  <si>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</si>
  <si>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</si>
  <si>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</si>
  <si>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</si>
  <si>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</si>
  <si>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</si>
  <si>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</si>
  <si>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</si>
  <si>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</si>
  <si>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</si>
  <si>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</si>
  <si>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</si>
  <si>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</si>
  <si>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</si>
  <si>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</si>
  <si>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</si>
  <si>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</si>
  <si>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</si>
  <si>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</si>
  <si>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</si>
  <si>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</si>
  <si>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</si>
  <si>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</si>
  <si>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</si>
  <si>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</si>
  <si>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</si>
  <si>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</si>
  <si>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</si>
  <si>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</si>
  <si>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</si>
  <si>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</si>
  <si>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</si>
  <si>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</si>
  <si>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</si>
  <si>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</si>
  <si>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</si>
  <si>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</si>
  <si>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</si>
  <si>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</si>
  <si>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</si>
  <si>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</si>
  <si>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</si>
  <si>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</si>
  <si>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</si>
  <si>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</si>
  <si>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</si>
  <si>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</si>
  <si>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</si>
  <si>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</si>
  <si>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</si>
  <si>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</si>
  <si>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</si>
  <si>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</si>
  <si>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</si>
  <si>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</si>
  <si>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</si>
  <si>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</si>
  <si>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</si>
  <si>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</si>
  <si>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</si>
  <si>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</si>
  <si>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</si>
  <si>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</si>
  <si>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</si>
  <si>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</si>
  <si>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</si>
  <si>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</si>
  <si>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</si>
  <si>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</si>
  <si>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</si>
  <si>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</si>
  <si>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</si>
  <si>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</si>
  <si>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</si>
  <si>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</si>
  <si>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</si>
  <si>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</si>
  <si>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</si>
  <si>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</si>
  <si>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</si>
  <si>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</si>
  <si>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</si>
  <si>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</si>
  <si>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</si>
  <si>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</si>
  <si>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</si>
  <si>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</si>
  <si>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</si>
  <si>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</si>
  <si>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</si>
  <si>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</si>
  <si>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</si>
  <si>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</si>
  <si>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</si>
  <si>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</si>
  <si>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</si>
  <si>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</si>
  <si>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</si>
  <si>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</si>
  <si>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</si>
  <si>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</si>
  <si>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</si>
  <si>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</si>
  <si>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</si>
  <si>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</si>
  <si>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</si>
  <si>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</si>
  <si>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</si>
  <si>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</si>
  <si>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</si>
  <si>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</si>
  <si>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</si>
  <si>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</si>
  <si>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</si>
  <si>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</si>
  <si>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</si>
  <si>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</si>
  <si>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</si>
  <si>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</si>
  <si>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</si>
  <si>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</si>
  <si>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</si>
  <si>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</si>
  <si>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</si>
  <si>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</si>
  <si>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</si>
  <si>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</si>
  <si>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</si>
  <si>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</si>
  <si>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</si>
  <si>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</si>
  <si>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</si>
  <si>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</si>
  <si>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</si>
  <si>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</si>
  <si>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</si>
  <si>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</si>
  <si>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</si>
  <si>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</si>
  <si>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</si>
  <si>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</si>
  <si>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</si>
  <si>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</si>
  <si>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</si>
  <si>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</si>
  <si>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</si>
  <si>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</si>
  <si>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</si>
  <si>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</si>
  <si>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</si>
  <si>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</si>
  <si>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</si>
  <si>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</si>
  <si>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</si>
  <si>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</si>
  <si>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</si>
  <si>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</si>
  <si>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</si>
  <si>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</si>
  <si>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</si>
  <si>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</si>
  <si>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</si>
  <si>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</si>
  <si>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</si>
  <si>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</si>
  <si>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</si>
  <si>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</si>
  <si>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</si>
  <si>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</si>
  <si>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</si>
  <si>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</si>
  <si>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</si>
  <si>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</si>
  <si>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</si>
  <si>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</si>
  <si>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</si>
  <si>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</si>
  <si>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</si>
  <si>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</si>
  <si>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</si>
  <si>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</si>
  <si>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</si>
  <si>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</si>
  <si>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</si>
  <si>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</si>
  <si>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</si>
  <si>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</si>
  <si>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</si>
  <si>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</si>
  <si>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</si>
  <si>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</si>
  <si>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</si>
  <si>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</si>
  <si>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</si>
  <si>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</si>
  <si>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</si>
  <si>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</si>
  <si>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</si>
  <si>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</si>
  <si>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</si>
  <si>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</si>
  <si>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</si>
  <si>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</si>
  <si>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</si>
  <si>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</si>
  <si>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</si>
  <si>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</si>
  <si>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</si>
  <si>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</si>
  <si>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</si>
  <si>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</si>
  <si>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</si>
  <si>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</si>
  <si>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</si>
  <si>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</si>
  <si>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</si>
  <si>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</si>
  <si>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</si>
  <si>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</si>
  <si>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</si>
  <si>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</si>
  <si>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</si>
  <si>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</si>
  <si>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</si>
  <si>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</si>
  <si>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</si>
  <si>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</si>
  <si>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</si>
  <si>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</si>
  <si>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</si>
  <si>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</si>
  <si>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</si>
  <si>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</si>
  <si>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</si>
  <si>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</si>
  <si>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</si>
  <si>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</si>
  <si>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</si>
  <si>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</si>
  <si>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</si>
  <si>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</si>
  <si>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</si>
  <si>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</si>
  <si>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</si>
  <si>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</si>
  <si>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</si>
  <si>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</si>
  <si>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</si>
  <si>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</si>
  <si>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</si>
  <si>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</si>
  <si>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</si>
  <si>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</si>
  <si>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</si>
  <si>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</si>
  <si>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</si>
  <si>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</si>
  <si>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</si>
  <si>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</si>
  <si>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</si>
  <si>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</si>
  <si>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</si>
  <si>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</si>
  <si>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</si>
  <si>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</si>
  <si>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</si>
  <si>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</si>
  <si>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</si>
  <si>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</si>
  <si>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</si>
  <si>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</si>
  <si>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</si>
  <si>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</si>
  <si>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</si>
  <si>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</si>
  <si>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</si>
  <si>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</si>
  <si>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</si>
  <si>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</si>
  <si>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</si>
  <si>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</si>
  <si>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</si>
  <si>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</si>
  <si>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</si>
  <si>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</si>
  <si>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</si>
  <si>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</si>
  <si>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</si>
  <si>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</si>
  <si>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</si>
  <si>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</si>
  <si>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</si>
  <si>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</si>
  <si>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</si>
  <si>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</si>
  <si>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</si>
  <si>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</si>
  <si>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</si>
  <si>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</si>
  <si>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</si>
  <si>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</si>
  <si>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</si>
  <si>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</si>
  <si>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</si>
  <si>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</si>
  <si>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</si>
  <si>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</si>
  <si>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</si>
  <si>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</si>
  <si>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</si>
  <si>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</si>
  <si>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</si>
  <si>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</si>
  <si>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</si>
  <si>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</si>
  <si>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</si>
  <si>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</si>
  <si>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</si>
  <si>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</si>
  <si>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</si>
  <si>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</si>
  <si>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</si>
  <si>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</si>
  <si>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</si>
  <si>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</si>
  <si>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</si>
  <si>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</si>
  <si>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</si>
  <si>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</si>
  <si>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</si>
  <si>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</si>
  <si>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</si>
  <si>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</si>
  <si>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</si>
  <si>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</si>
  <si>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</si>
  <si>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</si>
  <si>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</si>
  <si>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</si>
  <si>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</si>
  <si>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</si>
  <si>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</si>
  <si>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</si>
  <si>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</si>
  <si>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</si>
  <si>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</si>
  <si>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</si>
  <si>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</si>
  <si>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</si>
  <si>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</si>
  <si>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</si>
  <si>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</si>
  <si>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</si>
  <si>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</si>
  <si>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</si>
  <si>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</si>
  <si>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</si>
  <si>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</si>
  <si>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</si>
  <si>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</si>
  <si>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</si>
  <si>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</si>
  <si>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</si>
  <si>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</si>
  <si>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</si>
  <si>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</si>
  <si>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</si>
  <si>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</si>
  <si>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</si>
  <si>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</si>
  <si>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</si>
  <si>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</si>
  <si>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</si>
  <si>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</si>
  <si>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</si>
  <si>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</si>
  <si>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</si>
  <si>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</si>
  <si>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</si>
  <si>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</si>
  <si>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</si>
  <si>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</si>
  <si>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</si>
  <si>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</si>
  <si>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</si>
  <si>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</si>
  <si>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</si>
  <si>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</si>
  <si>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</si>
  <si>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</si>
  <si>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</si>
  <si>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</si>
  <si>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</si>
  <si>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</si>
  <si>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</si>
  <si>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</si>
  <si>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</si>
  <si>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</si>
  <si>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</si>
  <si>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</si>
  <si>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</si>
  <si>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</si>
  <si>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</si>
  <si>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</si>
  <si>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</si>
  <si>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</si>
  <si>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</si>
  <si>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</si>
  <si>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</si>
  <si>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</si>
  <si>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</si>
  <si>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</si>
  <si>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</si>
  <si>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</si>
  <si>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</si>
  <si>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</si>
  <si>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</si>
  <si>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</si>
  <si>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</si>
  <si>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</si>
  <si>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</si>
  <si>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</si>
  <si>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</si>
  <si>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</si>
  <si>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</si>
  <si>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</si>
  <si>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</si>
  <si>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</si>
  <si>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</si>
  <si>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</si>
  <si>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</si>
  <si>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</si>
  <si>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</si>
  <si>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</si>
  <si>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</si>
  <si>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</si>
  <si>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</si>
  <si>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</si>
  <si>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</si>
  <si>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</si>
  <si>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</si>
  <si>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</si>
  <si>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</si>
  <si>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</si>
  <si>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</si>
  <si>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</si>
  <si>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</si>
  <si>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</si>
  <si>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</si>
  <si>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</si>
  <si>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</si>
  <si>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</si>
  <si>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</si>
  <si>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</si>
  <si>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</si>
  <si>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</si>
  <si>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</si>
  <si>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</si>
  <si>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</si>
  <si>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</si>
  <si>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</si>
  <si>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</si>
  <si>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</si>
  <si>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</si>
  <si>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</si>
  <si>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</si>
  <si>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</si>
  <si>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</si>
  <si>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</si>
  <si>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</si>
  <si>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</si>
  <si>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</si>
  <si>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</si>
  <si>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</si>
  <si>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</si>
  <si>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</si>
  <si>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</si>
  <si>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</si>
  <si>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</si>
  <si>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</si>
  <si>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</si>
  <si>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</si>
  <si>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</si>
  <si>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</si>
  <si>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</si>
  <si>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</si>
  <si>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</si>
  <si>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</si>
  <si>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</si>
  <si>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</si>
  <si>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</si>
  <si>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</si>
  <si>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</si>
  <si>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</si>
  <si>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</si>
  <si>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</si>
  <si>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</si>
  <si>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</si>
  <si>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</si>
  <si>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</si>
  <si>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</si>
  <si>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</si>
  <si>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</si>
  <si>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</si>
  <si>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</si>
  <si>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</si>
  <si>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</si>
  <si>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</si>
  <si>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</si>
  <si>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</si>
  <si>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</si>
  <si>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</si>
  <si>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</si>
  <si>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</si>
  <si>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</si>
  <si>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</si>
  <si>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</si>
  <si>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</si>
  <si>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</si>
  <si>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</si>
  <si>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</si>
  <si>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</si>
  <si>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</si>
  <si>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</si>
  <si>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</si>
  <si>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</si>
  <si>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</si>
  <si>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</si>
  <si>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</si>
  <si>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</si>
  <si>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</si>
  <si>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</si>
  <si>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</si>
  <si>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</si>
  <si>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</si>
  <si>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</si>
  <si>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</si>
  <si>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</si>
  <si>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</si>
  <si>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</si>
  <si>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</si>
  <si>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</si>
  <si>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</si>
  <si>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</si>
  <si>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</si>
  <si>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</si>
  <si>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</si>
  <si>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</si>
  <si>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</si>
  <si>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</si>
  <si>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</si>
  <si>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</si>
  <si>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</si>
  <si>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</si>
  <si>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</si>
  <si>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</si>
  <si>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</si>
  <si>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</si>
  <si>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</si>
  <si>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</si>
  <si>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</si>
  <si>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</si>
  <si>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</si>
  <si>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</si>
  <si>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</si>
  <si>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</si>
  <si>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</si>
  <si>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</si>
  <si>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</si>
  <si>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</si>
  <si>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</si>
  <si>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</si>
  <si>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</si>
  <si>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</si>
  <si>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</si>
  <si>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</si>
  <si>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</si>
  <si>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</si>
  <si>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</si>
  <si>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</si>
  <si>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</si>
  <si>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</si>
  <si>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</si>
  <si>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</si>
  <si>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</si>
  <si>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</si>
  <si>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</si>
  <si>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</si>
  <si>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</si>
  <si>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</si>
  <si>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</si>
  <si>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</si>
  <si>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</si>
  <si>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</si>
  <si>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</si>
  <si>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</si>
  <si>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</si>
  <si>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</si>
  <si>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</si>
  <si>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</si>
  <si>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</si>
  <si>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</si>
  <si>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</si>
  <si>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</si>
  <si>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</si>
  <si>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</si>
  <si>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</si>
  <si>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</si>
  <si>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</si>
  <si>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</si>
  <si>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</si>
  <si>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</si>
  <si>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</si>
  <si>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</si>
  <si>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</si>
  <si>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</si>
  <si>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</si>
  <si>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</si>
  <si>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</si>
  <si>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</si>
  <si>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</si>
  <si>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</si>
  <si>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</si>
  <si>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</si>
  <si>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</si>
  <si>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</si>
  <si>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</si>
  <si>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</si>
  <si>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</si>
  <si>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</si>
  <si>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</si>
  <si>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</si>
  <si>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</si>
  <si>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</si>
  <si>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</si>
  <si>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</si>
  <si>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</si>
  <si>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</si>
  <si>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</si>
  <si>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</si>
  <si>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</si>
  <si>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</si>
  <si>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</si>
  <si>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</si>
  <si>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</si>
  <si>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</si>
  <si>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</si>
  <si>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</si>
  <si>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</si>
  <si>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</si>
  <si>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</si>
  <si>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</si>
  <si>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</si>
  <si>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</si>
  <si>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</si>
  <si>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</si>
  <si>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</si>
  <si>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</si>
  <si>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</si>
  <si>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</si>
  <si>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</si>
  <si>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</si>
  <si>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</si>
  <si>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</si>
  <si>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</si>
  <si>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</si>
  <si>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</si>
  <si>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</si>
  <si>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</si>
  <si>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</si>
  <si>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</si>
  <si>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</si>
  <si>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</si>
  <si>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</si>
  <si>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</si>
  <si>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</si>
  <si>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</si>
  <si>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</si>
  <si>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</si>
  <si>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</si>
  <si>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</si>
  <si>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</si>
  <si>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</si>
  <si>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</si>
  <si>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</si>
  <si>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</si>
  <si>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</si>
  <si>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</si>
  <si>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</si>
  <si>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</si>
  <si>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</si>
  <si>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</si>
  <si>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</si>
  <si>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</si>
  <si>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</si>
  <si>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</si>
  <si>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</si>
  <si>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</si>
  <si>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</si>
  <si>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</si>
  <si>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</si>
  <si>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</si>
  <si>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</si>
  <si>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</si>
  <si>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</si>
  <si>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</si>
  <si>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</si>
  <si>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</si>
  <si>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</si>
  <si>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</si>
  <si>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</si>
  <si>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</si>
  <si>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</si>
  <si>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</si>
  <si>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</si>
  <si>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</si>
  <si>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</si>
  <si>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</si>
  <si>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</si>
  <si>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</si>
  <si>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</si>
  <si>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</si>
  <si>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</si>
  <si>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</si>
  <si>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</si>
  <si>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</si>
  <si>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</si>
  <si>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</si>
  <si>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</si>
  <si>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</si>
  <si>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</si>
  <si>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</si>
  <si>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</si>
  <si>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</si>
  <si>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</si>
  <si>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</si>
  <si>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</si>
  <si>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</si>
  <si>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</si>
  <si>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</si>
  <si>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</si>
  <si>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</si>
  <si>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</si>
  <si>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</si>
  <si>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</si>
  <si>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</si>
  <si>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</si>
  <si>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</si>
  <si>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</si>
  <si>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</si>
  <si>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</si>
  <si>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</si>
  <si>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</si>
  <si>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</si>
  <si>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</si>
  <si>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</si>
  <si>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</si>
  <si>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</si>
  <si>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</si>
  <si>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</si>
  <si>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</si>
  <si>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</si>
  <si>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</si>
  <si>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</si>
  <si>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</si>
  <si>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</si>
  <si>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</si>
  <si>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</si>
  <si>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</si>
  <si>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</si>
  <si>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</si>
  <si>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</si>
  <si>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</si>
  <si>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</si>
  <si>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</si>
  <si>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</si>
  <si>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</si>
  <si>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</si>
  <si>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</si>
  <si>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</si>
  <si>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</si>
  <si>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</si>
  <si>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</si>
  <si>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</si>
  <si>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</si>
  <si>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</si>
  <si>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</si>
  <si>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</si>
  <si>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</si>
  <si>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</si>
  <si>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</si>
  <si>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</si>
  <si>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</si>
  <si>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</si>
  <si>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</si>
  <si>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</si>
  <si>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</si>
  <si>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</si>
  <si>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</si>
  <si>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</si>
  <si>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</si>
  <si>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</si>
  <si>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</si>
  <si>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</si>
  <si>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</si>
  <si>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</si>
  <si>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</si>
  <si>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</si>
  <si>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</si>
  <si>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</si>
  <si>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</si>
  <si>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</si>
  <si>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</si>
  <si>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</si>
  <si>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</si>
  <si>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</si>
  <si>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</si>
  <si>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</si>
  <si>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</si>
  <si>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</si>
  <si>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</si>
  <si>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</si>
  <si>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</si>
  <si>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</si>
  <si>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</si>
  <si>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</si>
  <si>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</si>
  <si>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</si>
  <si>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</si>
  <si>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</si>
  <si>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</si>
  <si>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</si>
  <si>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</si>
  <si>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</si>
  <si>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</si>
  <si>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</si>
  <si>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</si>
  <si>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</si>
  <si>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</si>
  <si>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</si>
  <si>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</si>
  <si>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</si>
  <si>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</si>
  <si>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</si>
  <si>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</si>
  <si>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</si>
  <si>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</si>
  <si>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</si>
  <si>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</si>
  <si>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</si>
  <si>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</si>
  <si>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</si>
  <si>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</si>
  <si>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</si>
  <si>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</si>
  <si>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</si>
  <si>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</si>
  <si>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</si>
  <si>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</si>
  <si>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</si>
  <si>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</si>
  <si>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</si>
  <si>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</si>
  <si>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</si>
  <si>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</si>
  <si>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</si>
  <si>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</si>
  <si>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</si>
  <si>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</si>
  <si>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</si>
  <si>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</si>
  <si>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</si>
  <si>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</si>
  <si>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</si>
  <si>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</si>
  <si>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</si>
  <si>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</si>
  <si>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</si>
  <si>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</si>
  <si>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</si>
  <si>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</si>
  <si>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</si>
  <si>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</si>
  <si>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</si>
  <si>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</si>
  <si>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</si>
  <si>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</si>
  <si>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</si>
  <si>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</si>
  <si>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</si>
  <si>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</si>
  <si>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</si>
  <si>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</si>
  <si>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</si>
  <si>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</si>
  <si>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</si>
  <si>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</si>
  <si>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</si>
  <si>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</si>
  <si>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</si>
  <si>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</si>
  <si>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</si>
  <si>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</si>
  <si>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</si>
  <si>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</si>
  <si>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</si>
  <si>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</si>
  <si>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</si>
  <si>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</si>
  <si>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</si>
  <si>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</si>
  <si>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</si>
  <si>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</si>
  <si>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</si>
  <si>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</si>
  <si>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</si>
  <si>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</si>
  <si>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</si>
  <si>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</si>
  <si>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</si>
  <si>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</si>
  <si>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</si>
  <si>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</si>
  <si>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</si>
  <si>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</si>
  <si>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</si>
  <si>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</si>
  <si>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</si>
  <si>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</si>
  <si>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</si>
  <si>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</si>
  <si>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</si>
  <si>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</si>
  <si>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</si>
  <si>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</si>
  <si>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</si>
  <si>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</si>
  <si>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</si>
  <si>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</si>
  <si>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</si>
  <si>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</si>
  <si>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</si>
  <si>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</si>
  <si>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</si>
  <si>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</si>
  <si>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</si>
  <si>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</si>
  <si>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</si>
  <si>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</si>
  <si>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</si>
  <si>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</si>
  <si>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</si>
  <si>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</si>
  <si>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</si>
  <si>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</si>
  <si>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</si>
  <si>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</si>
  <si>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</si>
  <si>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</si>
  <si>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</si>
  <si>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</si>
  <si>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</si>
  <si>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</si>
  <si>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</si>
  <si>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</si>
  <si>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</si>
  <si>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</si>
  <si>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</si>
  <si>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</si>
  <si>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</si>
  <si>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</si>
  <si>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</si>
  <si>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</si>
  <si>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</si>
  <si>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</si>
  <si>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</si>
  <si>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</si>
  <si>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</si>
  <si>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</si>
  <si>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</si>
  <si>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</si>
  <si>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</si>
  <si>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</si>
  <si>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</si>
  <si>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</si>
  <si>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</si>
  <si>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</si>
  <si>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</si>
  <si>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</si>
  <si>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</si>
  <si>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</si>
  <si>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</si>
  <si>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</si>
  <si>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</si>
  <si>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</si>
  <si>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</si>
  <si>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</si>
  <si>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</si>
  <si>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</si>
  <si>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</si>
  <si>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</si>
  <si>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</si>
  <si>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</si>
  <si>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</si>
  <si>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</si>
  <si>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</si>
  <si>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</si>
  <si>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</si>
  <si>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</si>
  <si>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</si>
  <si>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</si>
  <si>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</si>
  <si>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</si>
  <si>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</si>
  <si>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</si>
  <si>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</si>
  <si>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</si>
  <si>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</si>
  <si>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</si>
  <si>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</si>
  <si>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</si>
  <si>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</si>
  <si>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</si>
  <si>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</si>
  <si>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</si>
  <si>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</si>
  <si>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</si>
  <si>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</si>
  <si>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</si>
  <si>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</si>
  <si>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</si>
  <si>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</si>
  <si>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</si>
  <si>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</si>
  <si>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</si>
  <si>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</si>
  <si>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</si>
  <si>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</si>
  <si>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</si>
  <si>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</si>
  <si>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</si>
  <si>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</si>
  <si>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</si>
  <si>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</si>
  <si>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</si>
  <si>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</si>
  <si>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</si>
  <si>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</si>
  <si>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</si>
  <si>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</si>
  <si>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</si>
  <si>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</si>
  <si>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</si>
  <si>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</si>
  <si>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</si>
  <si>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</si>
  <si>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</si>
  <si>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</si>
  <si>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</si>
  <si>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</si>
  <si>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</si>
  <si>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</si>
  <si>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</si>
  <si>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</si>
  <si>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</si>
  <si>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</si>
  <si>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</si>
  <si>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</si>
  <si>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</si>
  <si>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</si>
  <si>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</si>
  <si>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</si>
  <si>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</si>
  <si>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</si>
  <si>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</si>
  <si>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</si>
  <si>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</si>
  <si>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</si>
  <si>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</si>
  <si>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</si>
  <si>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</si>
  <si>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</si>
  <si>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</si>
  <si>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</si>
  <si>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</si>
  <si>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</si>
  <si>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</si>
  <si>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</si>
  <si>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</si>
  <si>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</si>
  <si>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</si>
  <si>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</si>
  <si>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</si>
  <si>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</si>
  <si>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</si>
  <si>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</si>
  <si>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</si>
  <si>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</si>
  <si>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</si>
  <si>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</si>
  <si>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</si>
  <si>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</si>
  <si>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</si>
  <si>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</si>
  <si>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</si>
  <si>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</si>
  <si>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</si>
  <si>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</si>
  <si>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</si>
  <si>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</si>
  <si>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</si>
  <si>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</si>
  <si>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</si>
  <si>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</si>
  <si>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</si>
  <si>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</si>
  <si>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</si>
  <si>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</si>
  <si>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</si>
  <si>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</si>
  <si>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</si>
  <si>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</si>
  <si>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</si>
  <si>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</si>
  <si>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</si>
  <si>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</si>
  <si>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</si>
  <si>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</si>
  <si>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</si>
  <si>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</si>
  <si>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</si>
  <si>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</si>
  <si>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</si>
  <si>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</si>
  <si>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</si>
  <si>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</si>
  <si>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</si>
  <si>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</si>
  <si>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</si>
  <si>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</si>
  <si>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</si>
  <si>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</si>
  <si>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</si>
  <si>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</si>
  <si>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</si>
  <si>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</si>
  <si>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</si>
  <si>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</si>
  <si>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</si>
  <si>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</si>
  <si>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</si>
  <si>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</si>
  <si>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</si>
  <si>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</si>
  <si>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</si>
  <si>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</si>
  <si>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</si>
  <si>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</si>
  <si>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</si>
  <si>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</si>
  <si>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</si>
  <si>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</si>
  <si>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</si>
  <si>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</si>
  <si>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</si>
  <si>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</si>
  <si>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</si>
  <si>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</si>
  <si>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</si>
  <si>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</si>
  <si>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</si>
  <si>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</si>
  <si>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</si>
  <si>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</si>
  <si>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</si>
  <si>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</si>
  <si>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</si>
  <si>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</si>
  <si>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</si>
  <si>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</si>
  <si>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</si>
  <si>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</si>
  <si>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</si>
  <si>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</si>
  <si>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</si>
  <si>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</si>
  <si>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</si>
  <si>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</si>
  <si>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</si>
  <si>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</si>
  <si>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</si>
  <si>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</si>
  <si>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</si>
  <si>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</si>
  <si>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</si>
  <si>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</si>
  <si>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</si>
  <si>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</si>
  <si>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</si>
  <si>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</si>
  <si>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</si>
  <si>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</si>
  <si>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</si>
  <si>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</si>
  <si>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</si>
  <si>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</si>
  <si>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</si>
  <si>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</si>
  <si>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</si>
  <si>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</si>
  <si>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</si>
  <si>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</si>
  <si>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</si>
  <si>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</si>
  <si>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</si>
  <si>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</si>
  <si>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</si>
  <si>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</si>
  <si>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</si>
  <si>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</si>
  <si>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</si>
  <si>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</si>
  <si>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</si>
  <si>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</si>
  <si>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</si>
  <si>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</si>
  <si>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</si>
  <si>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</si>
  <si>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</si>
  <si>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</si>
  <si>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</si>
  <si>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</si>
  <si>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</si>
  <si>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</si>
  <si>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</si>
  <si>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</si>
  <si>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</si>
  <si>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</si>
  <si>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</si>
  <si>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</si>
  <si>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</si>
  <si>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</si>
  <si>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</si>
  <si>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</si>
  <si>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</si>
  <si>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</si>
  <si>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</si>
  <si>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</si>
  <si>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</si>
  <si>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</si>
  <si>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</si>
  <si>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</si>
  <si>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</si>
  <si>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</si>
  <si>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</si>
  <si>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</si>
  <si>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</si>
  <si>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</si>
  <si>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</si>
  <si>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</si>
  <si>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</si>
  <si>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</si>
  <si>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</si>
  <si>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</si>
  <si>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</si>
  <si>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</si>
  <si>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</si>
  <si>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</si>
  <si>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</si>
  <si>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</si>
  <si>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</si>
  <si>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</si>
  <si>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</si>
  <si>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</si>
  <si>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</si>
  <si>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</si>
  <si>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</si>
  <si>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</si>
  <si>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</si>
  <si>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</si>
  <si>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</si>
  <si>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</si>
  <si>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</si>
  <si>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</si>
  <si>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</si>
  <si>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</si>
  <si>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</si>
  <si>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</si>
  <si>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</si>
  <si>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</si>
  <si>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</si>
  <si>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</si>
  <si>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</si>
  <si>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</si>
  <si>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</si>
  <si>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</si>
  <si>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</si>
  <si>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</si>
  <si>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</si>
  <si>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</si>
  <si>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</si>
  <si>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</si>
  <si>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</si>
  <si>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</si>
  <si>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</si>
  <si>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</si>
  <si>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</si>
  <si>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</si>
  <si>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</si>
  <si>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</si>
  <si>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</si>
  <si>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</si>
  <si>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</si>
  <si>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</si>
  <si>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</si>
  <si>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</si>
  <si>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</si>
  <si>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</si>
  <si>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</si>
  <si>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</si>
  <si>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</si>
  <si>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</si>
  <si>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</si>
  <si>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</si>
  <si>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</si>
  <si>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</si>
  <si>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</si>
  <si>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</si>
  <si>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</si>
  <si>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</si>
  <si>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</si>
  <si>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</si>
  <si>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</si>
  <si>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</si>
  <si>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</si>
  <si>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</si>
  <si>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</si>
  <si>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</si>
  <si>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</si>
  <si>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</si>
  <si>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</si>
  <si>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</si>
  <si>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</si>
  <si>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</si>
  <si>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</si>
  <si>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</si>
  <si>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</si>
  <si>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</si>
  <si>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</si>
  <si>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</si>
  <si>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</si>
  <si>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</si>
  <si>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</si>
  <si>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</si>
  <si>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</si>
  <si>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</si>
  <si>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</si>
  <si>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</si>
  <si>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</si>
  <si>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</si>
  <si>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</si>
  <si>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</si>
  <si>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</si>
  <si>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</si>
  <si>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</si>
  <si>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</si>
  <si>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</si>
  <si>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</si>
  <si>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</si>
  <si>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</si>
  <si>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</si>
  <si>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</si>
  <si>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</si>
  <si>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</si>
  <si>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</si>
  <si>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</si>
  <si>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</si>
  <si>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</si>
  <si>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</si>
  <si>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</si>
  <si>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</si>
  <si>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</si>
  <si>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</si>
  <si>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</si>
  <si>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</si>
  <si>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</si>
  <si>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</si>
  <si>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</si>
  <si>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</si>
  <si>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</si>
  <si>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</si>
  <si>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</si>
  <si>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</si>
  <si>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</si>
  <si>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</si>
  <si>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</si>
  <si>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</si>
  <si>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</si>
  <si>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</si>
  <si>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</si>
  <si>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</si>
  <si>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</si>
  <si>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</si>
  <si>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</si>
  <si>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</si>
  <si>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</si>
  <si>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</si>
  <si>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</si>
  <si>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</si>
  <si>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</si>
  <si>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</si>
  <si>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</si>
  <si>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</si>
  <si>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</si>
  <si>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</si>
  <si>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</si>
  <si>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</si>
  <si>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</si>
  <si>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</si>
  <si>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</si>
  <si>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</si>
  <si>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</si>
  <si>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</si>
  <si>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</si>
  <si>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</si>
  <si>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</si>
  <si>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</si>
  <si>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</si>
  <si>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</si>
  <si>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</si>
  <si>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</si>
  <si>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</si>
  <si>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</si>
  <si>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</si>
  <si>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</si>
  <si>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</si>
  <si>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</si>
  <si>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</si>
  <si>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</si>
  <si>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</si>
  <si>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</si>
  <si>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</si>
  <si>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</si>
  <si>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</si>
  <si>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</si>
  <si>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</si>
  <si>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</si>
  <si>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</si>
  <si>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</si>
  <si>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</si>
  <si>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</si>
  <si>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</si>
  <si>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</si>
  <si>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</si>
  <si>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</si>
  <si>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</si>
  <si>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</si>
  <si>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</si>
  <si>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</si>
  <si>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</si>
  <si>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</si>
  <si>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</si>
  <si>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</si>
  <si>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</si>
  <si>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</si>
  <si>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</si>
  <si>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</si>
  <si>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</si>
  <si>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</si>
  <si>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</si>
  <si>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</si>
  <si>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</si>
  <si>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</si>
  <si>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</si>
  <si>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</si>
  <si>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</si>
  <si>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</si>
  <si>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</si>
  <si>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</si>
  <si>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</si>
  <si>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</si>
  <si>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</si>
  <si>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</si>
  <si>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</si>
  <si>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</si>
  <si>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</si>
  <si>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</si>
  <si>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</si>
  <si>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</si>
  <si>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</si>
  <si>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</si>
  <si>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</si>
  <si>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</si>
  <si>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</si>
  <si>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</si>
  <si>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</si>
  <si>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</si>
  <si>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</si>
  <si>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</si>
  <si>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</si>
  <si>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</si>
  <si>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</si>
  <si>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</si>
  <si>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</si>
  <si>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</si>
  <si>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</si>
  <si>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</si>
  <si>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</si>
  <si>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</si>
  <si>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</si>
  <si>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</si>
  <si>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</si>
  <si>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</si>
  <si>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</si>
  <si>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</si>
  <si>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</si>
  <si>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</si>
  <si>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</si>
  <si>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</si>
  <si>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</si>
  <si>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</si>
  <si>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</si>
  <si>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</si>
  <si>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</si>
  <si>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</si>
  <si>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</si>
  <si>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</si>
  <si>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</si>
  <si>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</si>
  <si>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</si>
  <si>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</si>
  <si>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</si>
  <si>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</si>
  <si>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</si>
  <si>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</si>
  <si>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</si>
  <si>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</si>
  <si>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</si>
  <si>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</si>
  <si>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</si>
  <si>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</si>
  <si>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</si>
  <si>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</si>
  <si>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</si>
  <si>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</si>
  <si>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</si>
  <si>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</si>
  <si>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</si>
  <si>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</si>
  <si>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</si>
  <si>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</si>
  <si>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</si>
  <si>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</si>
  <si>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</si>
  <si>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</si>
  <si>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</si>
  <si>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</si>
  <si>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</si>
  <si>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</si>
  <si>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</si>
  <si>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</si>
  <si>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</si>
  <si>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</si>
  <si>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</si>
  <si>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</si>
  <si>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</si>
  <si>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</si>
  <si>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</si>
  <si>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</si>
  <si>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</si>
  <si>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</si>
  <si>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</si>
  <si>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</si>
  <si>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</si>
  <si>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</si>
  <si>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</si>
  <si>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</si>
  <si>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</si>
  <si>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</si>
  <si>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</si>
  <si>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</si>
  <si>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</si>
  <si>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</si>
  <si>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</si>
  <si>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</si>
  <si>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</si>
  <si>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</si>
  <si>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</si>
  <si>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</si>
  <si>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</si>
  <si>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</si>
  <si>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</si>
  <si>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</si>
  <si>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</si>
  <si>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</si>
  <si>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</si>
  <si>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</si>
  <si>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</si>
  <si>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</si>
  <si>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</si>
  <si>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</si>
  <si>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</si>
  <si>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</si>
  <si>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</si>
  <si>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</si>
  <si>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</si>
  <si>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</si>
  <si>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</si>
  <si>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</si>
  <si>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</si>
  <si>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</si>
  <si>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</si>
  <si>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</si>
  <si>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</si>
  <si>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</si>
  <si>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</si>
  <si>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</si>
  <si>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</si>
  <si>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</si>
  <si>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</si>
  <si>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</si>
  <si>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</si>
  <si>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</si>
  <si>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</si>
  <si>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</si>
  <si>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</si>
  <si>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</si>
  <si>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</si>
  <si>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</si>
  <si>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</si>
  <si>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</si>
  <si>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</si>
  <si>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</si>
  <si>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</si>
  <si>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</si>
  <si>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</si>
  <si>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</si>
  <si>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</si>
  <si>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</si>
  <si>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</si>
  <si>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</si>
  <si>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</si>
  <si>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</si>
  <si>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</si>
  <si>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</si>
  <si>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</si>
  <si>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</si>
  <si>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</si>
  <si>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</si>
  <si>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</si>
  <si>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</si>
  <si>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</si>
  <si>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</si>
  <si>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</si>
  <si>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</si>
  <si>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</si>
  <si>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</si>
  <si>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</si>
  <si>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</si>
  <si>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</si>
  <si>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</si>
  <si>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</si>
  <si>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</si>
  <si>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</si>
  <si>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</si>
  <si>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</si>
  <si>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</si>
  <si>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</si>
  <si>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</si>
  <si>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</si>
  <si>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</si>
  <si>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</si>
  <si>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</si>
  <si>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</si>
  <si>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</si>
  <si>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</si>
  <si>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</si>
  <si>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</si>
  <si>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</si>
  <si>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</si>
  <si>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</si>
  <si>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</si>
  <si>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</si>
  <si>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</si>
  <si>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</si>
  <si>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</si>
  <si>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</si>
  <si>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</si>
  <si>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</si>
  <si>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</si>
  <si>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</si>
  <si>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</si>
  <si>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</si>
  <si>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</si>
  <si>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</si>
  <si>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</si>
  <si>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</si>
  <si>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</si>
  <si>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</si>
  <si>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</si>
  <si>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</si>
  <si>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</si>
  <si>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</si>
  <si>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</si>
  <si>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</si>
  <si>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</si>
  <si>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</si>
  <si>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</si>
  <si>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</si>
  <si>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</si>
  <si>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</si>
  <si>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</si>
  <si>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</si>
  <si>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</si>
  <si>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</si>
  <si>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</si>
  <si>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</si>
  <si>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</si>
  <si>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</si>
  <si>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</si>
  <si>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</si>
  <si>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</si>
  <si>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</si>
  <si>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</si>
  <si>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</si>
  <si>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</si>
  <si>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</si>
  <si>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</si>
  <si>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</si>
  <si>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</si>
  <si>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</si>
  <si>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</si>
  <si>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</si>
  <si>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</si>
  <si>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</si>
  <si>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</si>
  <si>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</si>
  <si>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</si>
  <si>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</si>
  <si>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</si>
  <si>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</si>
  <si>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</si>
  <si>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</si>
  <si>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</si>
  <si>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</si>
  <si>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</si>
  <si>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</si>
  <si>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</si>
  <si>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</si>
  <si>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</si>
  <si>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</si>
  <si>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</si>
  <si>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</si>
  <si>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</si>
  <si>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</si>
  <si>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</si>
  <si>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</si>
  <si>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</si>
  <si>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</si>
  <si>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</si>
  <si>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</si>
  <si>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</si>
  <si>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</si>
  <si>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</si>
  <si>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</si>
  <si>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</si>
  <si>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</si>
  <si>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</si>
  <si>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</si>
  <si>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</si>
  <si>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</si>
  <si>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</si>
  <si>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</si>
  <si>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</si>
  <si>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</si>
  <si>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</si>
  <si>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</si>
  <si>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</si>
  <si>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</si>
  <si>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</si>
  <si>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</si>
  <si>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</si>
  <si>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</si>
  <si>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</si>
  <si>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</si>
  <si>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</si>
  <si>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</si>
  <si>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</si>
  <si>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</si>
  <si>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</si>
  <si>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</si>
  <si>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</si>
  <si>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</si>
  <si>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</si>
  <si>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</si>
  <si>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</si>
  <si>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</si>
  <si>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</si>
  <si>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</si>
  <si>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</si>
  <si>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</si>
  <si>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</si>
  <si>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</si>
  <si>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</si>
  <si>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</si>
  <si>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</si>
  <si>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</si>
  <si>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</si>
  <si>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</si>
  <si>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</si>
  <si>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</si>
  <si>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</si>
  <si>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</si>
  <si>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</si>
  <si>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</si>
  <si>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</si>
  <si>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</si>
  <si>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</si>
  <si>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</si>
  <si>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</si>
  <si>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</si>
  <si>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</si>
  <si>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</si>
  <si>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</si>
  <si>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</si>
  <si>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</si>
  <si>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</si>
  <si>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</si>
  <si>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</si>
  <si>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</si>
  <si>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</si>
  <si>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</si>
  <si>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</si>
  <si>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</si>
  <si>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</si>
  <si>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</si>
  <si>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</si>
  <si>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</si>
  <si>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</si>
  <si>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</si>
  <si>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</si>
  <si>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</si>
  <si>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</si>
  <si>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</si>
  <si>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</si>
  <si>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</si>
  <si>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</si>
  <si>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</si>
  <si>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</si>
  <si>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</si>
  <si>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</si>
  <si>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</si>
  <si>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</si>
  <si>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</si>
  <si>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</si>
  <si>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</si>
  <si>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</si>
  <si>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</si>
  <si>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</si>
  <si>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</si>
  <si>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</si>
  <si>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</si>
  <si>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</si>
  <si>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</si>
  <si>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</si>
  <si>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</si>
  <si>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</si>
  <si>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</si>
  <si>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</si>
  <si>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</si>
  <si>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</si>
  <si>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</si>
  <si>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</si>
  <si>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</si>
  <si>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</si>
  <si>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</si>
  <si>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</si>
  <si>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</si>
  <si>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</si>
  <si>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</si>
  <si>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</si>
  <si>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</si>
  <si>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</si>
  <si>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</si>
  <si>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</si>
  <si>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</si>
  <si>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</si>
  <si>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</si>
  <si>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</si>
  <si>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</si>
  <si>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</si>
  <si>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</si>
  <si>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</si>
  <si>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</si>
  <si>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</si>
  <si>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</si>
  <si>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</si>
  <si>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</si>
  <si>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</si>
  <si>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</si>
  <si>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</si>
  <si>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</si>
  <si>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</si>
  <si>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</si>
  <si>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</si>
  <si>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</si>
  <si>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</si>
  <si>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</si>
  <si>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</si>
  <si>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</si>
  <si>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</si>
  <si>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</si>
  <si>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</si>
  <si>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</si>
  <si>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</si>
  <si>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</si>
  <si>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</si>
  <si>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</si>
  <si>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</si>
  <si>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</si>
  <si>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</si>
  <si>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</si>
  <si>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</si>
  <si>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</si>
  <si>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</si>
  <si>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</si>
  <si>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</si>
  <si>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</si>
  <si>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</si>
  <si>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</si>
  <si>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</si>
  <si>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</si>
  <si>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</si>
  <si>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</si>
  <si>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</si>
  <si>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</si>
  <si>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</si>
  <si>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</si>
  <si>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</si>
  <si>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</si>
  <si>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</si>
  <si>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</si>
  <si>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</si>
  <si>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</si>
  <si>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</si>
  <si>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</si>
  <si>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</si>
  <si>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</si>
  <si>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</si>
  <si>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</si>
  <si>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</si>
  <si>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</si>
  <si>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</si>
  <si>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</si>
  <si>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</si>
  <si>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</si>
  <si>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</si>
  <si>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</si>
  <si>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</si>
  <si>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</si>
  <si>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</si>
  <si>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</si>
  <si>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</si>
  <si>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</si>
  <si>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</si>
  <si>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</si>
  <si>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</si>
  <si>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</si>
  <si>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</si>
  <si>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</si>
  <si>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</si>
  <si>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</si>
  <si>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</si>
  <si>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</si>
  <si>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</si>
  <si>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</si>
  <si>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</si>
  <si>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</si>
  <si>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</si>
  <si>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</si>
  <si>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</si>
  <si>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</si>
  <si>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</si>
  <si>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</si>
  <si>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</si>
  <si>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</si>
  <si>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</si>
  <si>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</si>
  <si>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</si>
  <si>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</si>
  <si>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</si>
  <si>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</si>
  <si>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</si>
  <si>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</si>
  <si>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</si>
  <si>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</si>
  <si>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</si>
  <si>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</si>
  <si>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</si>
  <si>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</si>
  <si>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</si>
  <si>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</si>
  <si>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</si>
  <si>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</si>
  <si>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</si>
  <si>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</si>
  <si>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</si>
  <si>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</si>
  <si>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</si>
  <si>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</si>
  <si>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</si>
  <si>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</si>
  <si>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</si>
  <si>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</si>
  <si>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</si>
  <si>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</si>
  <si>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</si>
  <si>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</si>
  <si>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</si>
  <si>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</si>
  <si>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</si>
  <si>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</si>
  <si>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</si>
  <si>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</si>
  <si>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</si>
  <si>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</si>
  <si>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</si>
  <si>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</si>
  <si>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</si>
  <si>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</si>
  <si>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</si>
  <si>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</si>
  <si>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</si>
  <si>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</si>
  <si>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</si>
  <si>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</si>
  <si>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</si>
  <si>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</si>
  <si>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</si>
  <si>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</si>
  <si>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</si>
  <si>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</si>
  <si>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</si>
  <si>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</si>
  <si>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</si>
  <si>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</si>
  <si>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</si>
  <si>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</si>
  <si>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</si>
  <si>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</si>
  <si>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</si>
  <si>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</si>
  <si>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</si>
  <si>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</si>
  <si>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</si>
  <si>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</si>
  <si>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</si>
  <si>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</si>
  <si>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</si>
  <si>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</si>
  <si>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</si>
  <si>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</si>
  <si>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</si>
  <si>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</si>
  <si>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</si>
  <si>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</si>
  <si>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</si>
  <si>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</si>
  <si>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</si>
  <si>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</si>
  <si>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</si>
  <si>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</si>
  <si>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</si>
  <si>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</si>
  <si>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</si>
  <si>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</si>
  <si>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</si>
  <si>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</si>
  <si>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</si>
  <si>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</si>
  <si>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</si>
  <si>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</si>
  <si>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</si>
  <si>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</si>
  <si>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</si>
  <si>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</si>
  <si>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</si>
  <si>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</si>
  <si>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</si>
  <si>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</si>
  <si>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</si>
  <si>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</si>
  <si>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</si>
  <si>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</si>
  <si>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</si>
  <si>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</si>
  <si>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</si>
  <si>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</si>
  <si>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</si>
  <si>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</si>
  <si>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</si>
  <si>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</si>
  <si>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</si>
  <si>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</si>
  <si>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</si>
  <si>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</si>
  <si>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</si>
  <si>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</si>
  <si>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</si>
  <si>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</si>
  <si>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</si>
  <si>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</si>
  <si>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</si>
  <si>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</si>
  <si>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</si>
  <si>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</si>
  <si>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</si>
  <si>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</si>
  <si>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</si>
  <si>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</si>
  <si>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</si>
  <si>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</si>
  <si>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</si>
  <si>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</si>
  <si>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</si>
  <si>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</si>
  <si>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</si>
  <si>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</si>
  <si>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</si>
  <si>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</si>
  <si>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</si>
  <si>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</si>
  <si>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</si>
  <si>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</si>
  <si>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</si>
  <si>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</si>
  <si>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</si>
  <si>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</si>
  <si>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</si>
  <si>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</si>
  <si>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</si>
  <si>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</si>
  <si>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</si>
  <si>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</si>
  <si>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</si>
  <si>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</si>
  <si>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</si>
  <si>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</si>
  <si>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</si>
  <si>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</si>
  <si>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</si>
  <si>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</si>
  <si>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</si>
  <si>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</si>
  <si>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</si>
  <si>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</si>
  <si>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</si>
  <si>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</si>
  <si>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</si>
  <si>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</si>
  <si>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</si>
  <si>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</si>
  <si>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</si>
  <si>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</si>
  <si>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</si>
  <si>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</si>
  <si>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</si>
  <si>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</si>
  <si>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</si>
  <si>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</si>
  <si>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</si>
  <si>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</si>
  <si>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</si>
  <si>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</si>
  <si>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</si>
  <si>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</si>
  <si>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</si>
  <si>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</si>
  <si>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</si>
  <si>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</si>
  <si>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</si>
  <si>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</si>
  <si>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</si>
  <si>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</si>
  <si>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</si>
  <si>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</si>
  <si>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</si>
  <si>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</si>
  <si>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</si>
  <si>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</si>
  <si>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</si>
  <si>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</si>
  <si>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</si>
  <si>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</si>
  <si>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</si>
  <si>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</si>
  <si>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</si>
  <si>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</si>
  <si>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</si>
  <si>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</si>
  <si>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</si>
  <si>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</si>
  <si>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</si>
  <si>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</si>
  <si>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</si>
  <si>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</si>
  <si>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</si>
  <si>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</si>
  <si>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</si>
  <si>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</si>
  <si>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</si>
  <si>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</si>
  <si>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</si>
  <si>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</si>
  <si>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</si>
  <si>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</si>
  <si>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</si>
  <si>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</si>
  <si>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</si>
  <si>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</si>
  <si>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</si>
  <si>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</si>
  <si>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</si>
  <si>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</si>
  <si>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</si>
  <si>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</si>
  <si>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</si>
  <si>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</si>
  <si>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</si>
  <si>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</si>
  <si>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</si>
  <si>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</si>
  <si>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</si>
  <si>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</si>
  <si>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</si>
  <si>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</si>
  <si>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</si>
  <si>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</si>
  <si>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</si>
  <si>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</si>
  <si>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</si>
  <si>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</si>
  <si>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</si>
  <si>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</si>
  <si>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</si>
  <si>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</si>
  <si>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</si>
  <si>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</si>
  <si>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</si>
  <si>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</si>
  <si>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</si>
  <si>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</si>
  <si>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</si>
  <si>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</si>
  <si>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</si>
  <si>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</si>
  <si>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</si>
  <si>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</si>
  <si>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</si>
  <si>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</si>
  <si>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</si>
  <si>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</si>
  <si>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</si>
  <si>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</si>
  <si>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</si>
  <si>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</si>
  <si>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</si>
  <si>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</si>
  <si>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</si>
  <si>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</si>
  <si>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</si>
  <si>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</si>
  <si>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</si>
  <si>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</si>
  <si>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</si>
  <si>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</si>
  <si>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</si>
  <si>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</si>
  <si>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</si>
  <si>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</si>
  <si>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</si>
  <si>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</si>
  <si>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</si>
  <si>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</si>
  <si>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</si>
  <si>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</si>
  <si>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</si>
  <si>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</si>
  <si>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</si>
  <si>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</si>
  <si>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</si>
  <si>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</si>
  <si>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</si>
  <si>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</si>
  <si>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</si>
  <si>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</si>
  <si>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</si>
  <si>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</si>
  <si>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</si>
  <si>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</si>
  <si>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</si>
  <si>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</si>
  <si>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</si>
  <si>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</si>
  <si>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</si>
  <si>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</si>
  <si>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</si>
  <si>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</si>
  <si>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</si>
  <si>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</si>
  <si>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</si>
  <si>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</si>
  <si>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</si>
  <si>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</si>
  <si>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</si>
  <si>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</si>
  <si>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</si>
  <si>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</si>
  <si>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</si>
  <si>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</si>
  <si>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</si>
  <si>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</si>
  <si>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</si>
  <si>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</si>
  <si>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</si>
  <si>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</si>
  <si>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</si>
  <si>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</si>
  <si>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</si>
  <si>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</si>
  <si>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</si>
  <si>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</si>
  <si>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</si>
  <si>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</si>
  <si>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</si>
  <si>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</si>
  <si>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</si>
  <si>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</si>
  <si>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</si>
  <si>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</si>
  <si>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</si>
  <si>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</si>
  <si>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</si>
  <si>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</si>
  <si>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</si>
  <si>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</si>
  <si>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</si>
  <si>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</si>
  <si>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</si>
  <si>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</si>
  <si>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</si>
  <si>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</si>
  <si>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</si>
  <si>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</si>
  <si>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</si>
  <si>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</si>
  <si>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</si>
  <si>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</si>
  <si>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</si>
  <si>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</si>
  <si>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</si>
  <si>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</si>
  <si>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</si>
  <si>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</si>
  <si>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</si>
  <si>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</si>
  <si>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</si>
  <si>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</si>
  <si>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</si>
  <si>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</si>
  <si>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</si>
  <si>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</si>
  <si>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</si>
  <si>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</si>
  <si>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</si>
  <si>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</si>
  <si>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</si>
  <si>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</si>
  <si>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</si>
  <si>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</si>
  <si>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</si>
  <si>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</si>
  <si>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</si>
  <si>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</si>
  <si>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</si>
  <si>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</si>
  <si>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</si>
  <si>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</si>
  <si>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</si>
  <si>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</si>
  <si>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</si>
  <si>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</si>
  <si>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</si>
  <si>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</si>
  <si>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</si>
  <si>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</si>
  <si>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</si>
  <si>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</si>
  <si>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</si>
  <si>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</si>
  <si>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</si>
  <si>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</si>
  <si>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</si>
  <si>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</si>
  <si>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</si>
  <si>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</si>
  <si>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</si>
  <si>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</si>
  <si>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</si>
  <si>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</si>
  <si>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</si>
  <si>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</si>
  <si>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</si>
  <si>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</si>
  <si>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</si>
  <si>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</si>
  <si>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</si>
  <si>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</si>
  <si>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</si>
  <si>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</si>
  <si>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</si>
  <si>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</si>
  <si>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</si>
  <si>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</si>
  <si>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</si>
  <si>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</si>
  <si>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</si>
  <si>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</si>
  <si>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</si>
  <si>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</si>
  <si>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</si>
  <si>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</si>
  <si>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</si>
  <si>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</si>
  <si>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</si>
  <si>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</si>
  <si>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</si>
  <si>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</si>
  <si>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</si>
  <si>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</si>
  <si>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</si>
  <si>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</si>
  <si>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</si>
  <si>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</si>
  <si>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</si>
  <si>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</si>
  <si>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</si>
  <si>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</si>
  <si>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</si>
  <si>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</si>
  <si>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</si>
  <si>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</si>
  <si>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</si>
  <si>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</si>
  <si>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</si>
  <si>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</si>
  <si>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</si>
  <si>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</si>
  <si>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</si>
  <si>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</si>
  <si>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</si>
  <si>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</si>
  <si>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</si>
  <si>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</si>
  <si>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</si>
  <si>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</si>
  <si>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</si>
  <si>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</si>
  <si>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</si>
  <si>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</si>
  <si>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</si>
  <si>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</si>
  <si>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</si>
  <si>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</si>
  <si>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</si>
  <si>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</si>
  <si>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</si>
  <si>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</si>
  <si>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</si>
  <si>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</si>
  <si>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</si>
  <si>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</si>
  <si>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</si>
  <si>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</si>
  <si>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</si>
  <si>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</si>
  <si>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</si>
  <si>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</si>
  <si>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</si>
  <si>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</si>
  <si>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</si>
  <si>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</si>
  <si>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</si>
  <si>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</si>
  <si>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</si>
  <si>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</si>
  <si>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</si>
  <si>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</si>
  <si>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</si>
  <si>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</si>
  <si>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</si>
  <si>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</si>
  <si>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</si>
  <si>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</si>
  <si>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</si>
  <si>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</si>
  <si>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</si>
  <si>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</si>
  <si>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</si>
  <si>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</si>
  <si>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</si>
  <si>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</si>
  <si>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</si>
  <si>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</si>
  <si>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</si>
  <si>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</si>
  <si>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</si>
  <si>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</si>
  <si>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</si>
  <si>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</si>
  <si>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</si>
  <si>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</si>
  <si>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</si>
  <si>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</si>
  <si>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</si>
  <si>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</si>
  <si>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</si>
  <si>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</si>
  <si>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</si>
  <si>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</si>
  <si>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</si>
  <si>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</si>
  <si>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</si>
  <si>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</si>
  <si>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</si>
  <si>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</si>
  <si>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</si>
  <si>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</si>
  <si>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</si>
  <si>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</si>
  <si>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</si>
  <si>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</si>
  <si>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</si>
  <si>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</si>
  <si>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</si>
  <si>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</si>
  <si>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</si>
  <si>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</si>
  <si>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</si>
  <si>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</si>
  <si>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</si>
  <si>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</si>
  <si>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</si>
  <si>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</si>
  <si>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</si>
  <si>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</si>
  <si>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</si>
  <si>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</si>
  <si>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</si>
  <si>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</si>
  <si>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</si>
  <si>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</si>
  <si>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</si>
  <si>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</si>
  <si>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</si>
  <si>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</si>
  <si>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</si>
  <si>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</si>
  <si>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</si>
  <si>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</si>
  <si>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</si>
  <si>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</si>
  <si>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</si>
  <si>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</si>
  <si>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</si>
  <si>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</si>
  <si>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</si>
  <si>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</si>
  <si>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</si>
  <si>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</si>
  <si>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</si>
  <si>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</si>
  <si>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</si>
  <si>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</si>
  <si>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</si>
  <si>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</si>
  <si>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</si>
  <si>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</si>
  <si>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</si>
  <si>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</si>
  <si>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</si>
  <si>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</si>
  <si>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</si>
  <si>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</si>
  <si>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</si>
  <si>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</si>
  <si>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</si>
  <si>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</si>
  <si>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</si>
  <si>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</si>
  <si>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</si>
  <si>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</si>
  <si>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</si>
  <si>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</si>
  <si>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</si>
  <si>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</si>
  <si>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</si>
  <si>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</si>
  <si>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</si>
  <si>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</si>
  <si>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</si>
  <si>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</si>
  <si>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</si>
  <si>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</si>
  <si>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</si>
  <si>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</si>
  <si>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</si>
  <si>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</si>
  <si>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</si>
  <si>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</si>
  <si>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</si>
  <si>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</si>
  <si>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</si>
  <si>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</si>
  <si>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</si>
  <si>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</si>
  <si>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</si>
  <si>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</si>
  <si>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</si>
  <si>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</si>
  <si>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</si>
  <si>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</si>
  <si>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</si>
  <si>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</si>
  <si>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</si>
  <si>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</si>
  <si>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</si>
  <si>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</si>
  <si>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</si>
  <si>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</si>
  <si>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</si>
  <si>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</si>
  <si>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</si>
  <si>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</si>
  <si>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</si>
  <si>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</si>
  <si>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</si>
  <si>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</si>
  <si>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</si>
  <si>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</si>
  <si>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</si>
  <si>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</si>
  <si>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</si>
  <si>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</si>
  <si>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</si>
  <si>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</si>
  <si>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</si>
  <si>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</si>
  <si>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</si>
  <si>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</si>
  <si>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</si>
  <si>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</si>
  <si>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</si>
  <si>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</si>
  <si>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</si>
  <si>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</si>
  <si>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</si>
  <si>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</si>
  <si>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</si>
  <si>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</si>
  <si>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</si>
  <si>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</si>
  <si>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</si>
  <si>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</si>
  <si>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</si>
  <si>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</si>
  <si>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</si>
  <si>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</si>
  <si>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</si>
  <si>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</si>
  <si>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</si>
  <si>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</si>
  <si>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</si>
  <si>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</si>
  <si>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</si>
  <si>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</si>
  <si>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</si>
  <si>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</si>
  <si>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</si>
  <si>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</si>
  <si>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</si>
  <si>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</si>
  <si>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</si>
  <si>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</si>
  <si>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</si>
  <si>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</si>
  <si>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</si>
  <si>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</si>
  <si>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</si>
  <si>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</si>
  <si>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</si>
  <si>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</si>
  <si>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</si>
  <si>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</si>
  <si>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</si>
  <si>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</si>
  <si>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</si>
  <si>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</si>
  <si>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</si>
  <si>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</si>
  <si>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</si>
  <si>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</si>
  <si>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</si>
  <si>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</si>
  <si>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</si>
  <si>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</si>
  <si>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</si>
  <si>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</si>
  <si>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</si>
  <si>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</si>
  <si>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</si>
  <si>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</si>
  <si>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</si>
  <si>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</si>
  <si>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</si>
  <si>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</si>
  <si>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</si>
  <si>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</si>
  <si>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</si>
  <si>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</si>
  <si>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</si>
  <si>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</si>
  <si>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</si>
  <si>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</si>
  <si>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</si>
  <si>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</si>
  <si>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</si>
  <si>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</si>
  <si>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</si>
  <si>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</si>
  <si>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</si>
  <si>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</si>
  <si>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</si>
  <si>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</si>
  <si>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</si>
  <si>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</si>
  <si>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</si>
  <si>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</si>
  <si>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</si>
  <si>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</si>
  <si>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</si>
  <si>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</si>
  <si>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</si>
  <si>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</si>
  <si>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</si>
  <si>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</si>
  <si>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</si>
  <si>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</si>
  <si>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</si>
  <si>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</si>
  <si>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</si>
  <si>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</si>
  <si>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</si>
  <si>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</si>
  <si>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</si>
  <si>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</si>
  <si>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</si>
  <si>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</si>
  <si>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</si>
  <si>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</si>
  <si>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</si>
  <si>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</si>
  <si>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</si>
  <si>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</si>
  <si>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</si>
  <si>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</si>
  <si>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</si>
  <si>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</si>
  <si>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</si>
  <si>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</si>
  <si>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</si>
  <si>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</si>
  <si>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</si>
  <si>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</si>
  <si>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</si>
  <si>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</si>
  <si>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</si>
  <si>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</si>
  <si>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</si>
  <si>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</si>
  <si>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</si>
  <si>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</si>
  <si>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</si>
  <si>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</si>
  <si>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</si>
  <si>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</si>
  <si>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</si>
  <si>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</si>
  <si>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</si>
  <si>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</si>
  <si>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</si>
  <si>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</si>
  <si>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</si>
  <si>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</si>
  <si>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</si>
  <si>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</si>
  <si>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</si>
  <si>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</si>
  <si>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</si>
  <si>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</si>
  <si>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</si>
  <si>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</si>
  <si>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</si>
  <si>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</si>
  <si>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</si>
  <si>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</si>
  <si>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</si>
  <si>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</si>
  <si>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</si>
  <si>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</si>
  <si>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</si>
  <si>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</si>
  <si>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</si>
  <si>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</si>
  <si>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</si>
  <si>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</si>
  <si>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</si>
  <si>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</si>
  <si>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</si>
  <si>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</si>
  <si>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</si>
  <si>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</si>
  <si>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</si>
  <si>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</si>
  <si>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</si>
  <si>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</si>
  <si>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</si>
  <si>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</si>
  <si>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</si>
  <si>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</si>
  <si>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</si>
  <si>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</si>
  <si>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</si>
  <si>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</si>
  <si>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</si>
  <si>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</si>
  <si>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</si>
  <si>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</si>
  <si>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</si>
  <si>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</si>
  <si>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</si>
  <si>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</si>
  <si>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</si>
  <si>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</si>
  <si>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</si>
  <si>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</si>
  <si>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</si>
  <si>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</si>
  <si>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</si>
  <si>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</si>
  <si>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</si>
  <si>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</si>
  <si>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</si>
  <si>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</si>
  <si>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</si>
  <si>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</si>
  <si>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</si>
  <si>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</si>
  <si>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</si>
  <si>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</si>
  <si>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</si>
  <si>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</si>
  <si>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</si>
  <si>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</si>
  <si>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</si>
  <si>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</si>
  <si>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</si>
  <si>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</si>
  <si>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</si>
  <si>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</si>
  <si>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</si>
  <si>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</si>
  <si>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</si>
  <si>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</si>
  <si>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</si>
  <si>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</si>
  <si>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</si>
  <si>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</si>
  <si>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</si>
  <si>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</si>
  <si>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</si>
  <si>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</si>
  <si>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</si>
  <si>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</si>
  <si>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</si>
  <si>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</si>
  <si>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</si>
  <si>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</si>
  <si>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</si>
  <si>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</si>
  <si>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</si>
  <si>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</si>
  <si>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</si>
  <si>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</si>
  <si>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</si>
  <si>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</si>
  <si>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</si>
  <si>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</si>
  <si>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</si>
  <si>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</si>
  <si>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</si>
  <si>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</si>
  <si>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</si>
  <si>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</si>
  <si>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</si>
  <si>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</si>
  <si>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</si>
  <si>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</si>
  <si>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</si>
  <si>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</si>
  <si>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</si>
  <si>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</si>
  <si>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</si>
  <si>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</si>
  <si>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</si>
  <si>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</si>
  <si>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</si>
  <si>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</si>
  <si>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</si>
  <si>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</si>
  <si>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</si>
  <si>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</si>
  <si>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</si>
  <si>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</si>
  <si>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</si>
  <si>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</si>
  <si>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</si>
  <si>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</si>
  <si>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</si>
  <si>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</si>
  <si>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</si>
  <si>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</si>
  <si>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</si>
  <si>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</si>
  <si>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</si>
  <si>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</si>
  <si>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</si>
  <si>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</si>
  <si>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</si>
  <si>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</si>
  <si>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</si>
  <si>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</si>
  <si>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</si>
  <si>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</si>
  <si>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</si>
  <si>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</si>
  <si>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</si>
  <si>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</si>
  <si>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</si>
  <si>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</si>
  <si>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</si>
  <si>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</si>
  <si>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</si>
  <si>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</si>
  <si>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</si>
  <si>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</si>
  <si>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</si>
  <si>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</si>
  <si>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</si>
  <si>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</si>
  <si>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</si>
  <si>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</si>
  <si>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</si>
  <si>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</si>
  <si>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</si>
  <si>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</si>
  <si>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</si>
  <si>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</si>
  <si>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</si>
  <si>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</si>
  <si>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</si>
  <si>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</si>
  <si>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</si>
  <si>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</si>
  <si>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</si>
  <si>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</si>
  <si>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</si>
  <si>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</si>
  <si>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</si>
  <si>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</si>
  <si>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</si>
  <si>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</si>
  <si>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</si>
  <si>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</si>
  <si>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</si>
  <si>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</si>
  <si>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</si>
  <si>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</si>
  <si>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</si>
  <si>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</si>
  <si>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</si>
  <si>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</si>
  <si>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</si>
  <si>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</si>
  <si>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</si>
  <si>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</si>
  <si>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</si>
  <si>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</si>
  <si>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</si>
  <si>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</si>
  <si>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</si>
  <si>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</si>
  <si>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</si>
  <si>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</si>
  <si>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</si>
  <si>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</si>
  <si>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</si>
  <si>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</si>
  <si>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</si>
  <si>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</si>
  <si>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</si>
  <si>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</si>
  <si>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</si>
  <si>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</si>
  <si>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</si>
  <si>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</si>
  <si>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</si>
  <si>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</si>
  <si>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</si>
  <si>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</si>
  <si>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</si>
  <si>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</si>
  <si>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</si>
  <si>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</si>
  <si>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</si>
  <si>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</si>
  <si>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</si>
  <si>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</si>
  <si>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</si>
  <si>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</si>
  <si>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</si>
  <si>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</si>
  <si>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</si>
  <si>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</si>
  <si>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</si>
  <si>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</si>
  <si>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</si>
  <si>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</si>
  <si>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</si>
  <si>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</si>
  <si>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</si>
  <si>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</si>
  <si>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</si>
  <si>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</si>
  <si>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</si>
  <si>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</si>
  <si>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</si>
  <si>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</si>
  <si>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</si>
  <si>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</si>
  <si>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</si>
  <si>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</si>
  <si>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</si>
  <si>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</si>
  <si>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</si>
  <si>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</si>
  <si>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</si>
  <si>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</si>
  <si>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</si>
  <si>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</si>
  <si>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</si>
  <si>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</si>
  <si>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</si>
  <si>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</si>
  <si>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</si>
  <si>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</si>
  <si>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</si>
  <si>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</si>
  <si>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</si>
  <si>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</si>
  <si>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</si>
  <si>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</si>
  <si>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</si>
  <si>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</si>
  <si>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</si>
  <si>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</si>
  <si>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</si>
  <si>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</si>
  <si>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</si>
  <si>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</si>
  <si>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</si>
  <si>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</si>
  <si>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</si>
  <si>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</si>
  <si>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</si>
  <si>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</si>
  <si>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</si>
  <si>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</si>
  <si>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</si>
  <si>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</si>
  <si>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</si>
  <si>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</si>
  <si>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</si>
  <si>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</si>
  <si>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</si>
  <si>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</si>
  <si>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</si>
  <si>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</si>
  <si>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</si>
  <si>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</si>
  <si>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</si>
  <si>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</si>
  <si>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</si>
  <si>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</si>
  <si>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</si>
  <si>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</si>
  <si>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</si>
  <si>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</si>
  <si>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</si>
  <si>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</si>
  <si>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</si>
  <si>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</si>
  <si>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</si>
  <si>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</si>
  <si>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</si>
  <si>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</si>
  <si>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</si>
  <si>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</si>
  <si>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</si>
  <si>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</si>
  <si>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</si>
  <si>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</si>
  <si>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</si>
  <si>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</si>
  <si>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</si>
  <si>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</si>
  <si>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</si>
  <si>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</si>
  <si>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</si>
  <si>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</si>
  <si>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</si>
  <si>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</si>
  <si>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</si>
  <si>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</si>
  <si>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</si>
  <si>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</si>
  <si>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</si>
  <si>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</si>
  <si>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</si>
  <si>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</si>
  <si>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</si>
  <si>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</si>
  <si>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</si>
  <si>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</si>
  <si>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</si>
  <si>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</si>
  <si>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</si>
  <si>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</si>
  <si>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</si>
  <si>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</si>
  <si>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</si>
  <si>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</si>
  <si>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</si>
  <si>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</si>
  <si>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</si>
  <si>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</si>
  <si>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</si>
  <si>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</si>
  <si>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</si>
  <si>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</si>
  <si>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</si>
  <si>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</si>
  <si>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</si>
  <si>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</si>
  <si>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</si>
  <si>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</si>
  <si>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</si>
  <si>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</si>
  <si>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</si>
  <si>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</si>
  <si>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</si>
  <si>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</si>
  <si>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</si>
  <si>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</si>
  <si>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</si>
  <si>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</si>
  <si>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</si>
  <si>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</si>
  <si>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</si>
  <si>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</si>
  <si>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</si>
  <si>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</si>
  <si>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</si>
  <si>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</si>
  <si>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</si>
  <si>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</si>
  <si>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</si>
  <si>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</si>
  <si>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</si>
  <si>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</si>
  <si>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</si>
  <si>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</si>
  <si>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</si>
  <si>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</si>
  <si>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</si>
  <si>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</si>
  <si>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</si>
  <si>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</si>
  <si>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</si>
  <si>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</si>
  <si>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</si>
  <si>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</si>
  <si>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</si>
  <si>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</si>
  <si>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</si>
  <si>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</si>
  <si>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</si>
  <si>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</si>
  <si>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</si>
  <si>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</si>
  <si>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</si>
  <si>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</si>
  <si>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</si>
  <si>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</si>
  <si>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</si>
  <si>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</si>
  <si>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</si>
  <si>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</si>
  <si>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</si>
  <si>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</si>
  <si>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</si>
  <si>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</si>
  <si>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</si>
  <si>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</si>
  <si>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</si>
  <si>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</si>
  <si>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</si>
  <si>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</si>
  <si>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</si>
  <si>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</si>
  <si>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</si>
  <si>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</si>
  <si>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</si>
  <si>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</si>
  <si>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</si>
  <si>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</si>
  <si>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</si>
  <si>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</si>
  <si>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</si>
  <si>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</si>
  <si>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</si>
  <si>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</si>
  <si>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</si>
  <si>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</si>
  <si>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</si>
  <si>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</si>
  <si>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</si>
  <si>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</si>
  <si>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</si>
  <si>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</si>
  <si>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</si>
  <si>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</si>
  <si>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</si>
  <si>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</si>
  <si>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</si>
  <si>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</si>
  <si>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</si>
  <si>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</si>
  <si>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</si>
  <si>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</si>
  <si>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</si>
  <si>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</si>
  <si>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</si>
  <si>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</si>
  <si>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</si>
  <si>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</si>
  <si>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</si>
  <si>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</si>
  <si>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</si>
  <si>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</si>
  <si>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</si>
  <si>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</si>
  <si>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</si>
  <si>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</si>
  <si>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</si>
  <si>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</si>
  <si>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</si>
  <si>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</si>
  <si>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</si>
  <si>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</si>
  <si>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</si>
  <si>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</si>
  <si>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</si>
  <si>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</si>
  <si>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</si>
  <si>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</si>
  <si>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</si>
  <si>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</si>
  <si>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</si>
  <si>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</si>
  <si>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</si>
  <si>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</si>
  <si>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</si>
  <si>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</si>
  <si>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</si>
  <si>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</si>
  <si>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</si>
  <si>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</si>
  <si>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</si>
  <si>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</si>
  <si>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</si>
  <si>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</si>
  <si>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</si>
  <si>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</si>
  <si>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</si>
  <si>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</si>
  <si>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</si>
  <si>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</si>
  <si>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</si>
  <si>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</si>
  <si>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</si>
  <si>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</si>
  <si>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</si>
  <si>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</si>
  <si>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</si>
  <si>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</si>
  <si>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</si>
  <si>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</si>
  <si>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</si>
  <si>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</si>
  <si>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</si>
  <si>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</si>
  <si>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</si>
  <si>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</si>
  <si>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</si>
  <si>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</si>
  <si>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</si>
  <si>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</si>
  <si>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</si>
  <si>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</si>
  <si>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</si>
  <si>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</si>
  <si>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</si>
  <si>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</si>
  <si>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</si>
  <si>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</si>
  <si>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</si>
  <si>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</si>
  <si>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</si>
  <si>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</si>
  <si>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</si>
  <si>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</si>
  <si>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</si>
  <si>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</si>
  <si>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</si>
  <si>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</si>
  <si>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</si>
  <si>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</si>
  <si>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</si>
  <si>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</si>
  <si>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</si>
  <si>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</si>
  <si>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</si>
  <si>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</si>
  <si>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</si>
  <si>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</si>
  <si>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</si>
  <si>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</si>
  <si>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</si>
  <si>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</si>
  <si>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</si>
  <si>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</si>
  <si>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</si>
  <si>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</si>
  <si>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</si>
  <si>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</si>
  <si>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</si>
  <si>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</si>
  <si>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</si>
  <si>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</si>
  <si>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</si>
  <si>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</si>
  <si>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</si>
  <si>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</si>
  <si>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</si>
  <si>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</si>
  <si>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</si>
  <si>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</si>
  <si>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</si>
  <si>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</si>
  <si>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</si>
  <si>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</si>
  <si>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</si>
  <si>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</si>
  <si>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</si>
  <si>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</si>
  <si>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</si>
  <si>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</si>
  <si>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</si>
  <si>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</si>
  <si>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</si>
  <si>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</si>
  <si>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</si>
  <si>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</si>
  <si>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</si>
  <si>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</si>
  <si>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</si>
  <si>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</si>
  <si>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</si>
  <si>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</si>
  <si>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</si>
  <si>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</si>
  <si>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</si>
  <si>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</si>
  <si>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</si>
  <si>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</si>
  <si>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</si>
  <si>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</si>
  <si>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</si>
  <si>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</si>
  <si>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</si>
  <si>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</si>
  <si>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</si>
  <si>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</si>
  <si>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</si>
  <si>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</si>
  <si>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</si>
  <si>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</si>
  <si>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</si>
  <si>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</si>
  <si>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</si>
  <si>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</si>
  <si>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</si>
  <si>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</si>
  <si>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</si>
  <si>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</si>
  <si>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</si>
  <si>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</si>
  <si>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</si>
  <si>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</si>
  <si>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</si>
  <si>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</si>
  <si>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</si>
  <si>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</si>
  <si>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</si>
  <si>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</si>
  <si>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</si>
  <si>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</si>
  <si>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</si>
  <si>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</si>
  <si>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</si>
  <si>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</si>
  <si>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</si>
  <si>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</si>
  <si>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</si>
  <si>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</si>
  <si>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</si>
  <si>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</si>
  <si>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</si>
  <si>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</si>
  <si>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</si>
  <si>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</si>
  <si>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</si>
  <si>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</si>
  <si>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</si>
  <si>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</si>
  <si>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</si>
  <si>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</si>
  <si>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</si>
  <si>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</si>
  <si>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</si>
  <si>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</si>
  <si>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</si>
  <si>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</si>
  <si>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</si>
  <si>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</si>
  <si>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</si>
  <si>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</si>
  <si>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</si>
  <si>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</si>
  <si>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</si>
  <si>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</si>
  <si>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</si>
  <si>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</si>
  <si>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</si>
  <si>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</si>
  <si>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</si>
  <si>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</si>
  <si>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</si>
  <si>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</si>
  <si>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</si>
  <si>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</si>
  <si>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</si>
  <si>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</si>
  <si>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</si>
  <si>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</si>
  <si>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</si>
  <si>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</si>
  <si>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</si>
  <si>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</si>
  <si>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</si>
  <si>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</si>
  <si>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</si>
  <si>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</si>
  <si>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</si>
  <si>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</si>
  <si>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</si>
  <si>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</si>
  <si>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</si>
  <si>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</si>
  <si>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</si>
  <si>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</si>
  <si>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</si>
  <si>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</si>
  <si>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</si>
  <si>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</si>
  <si>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</si>
  <si>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</si>
  <si>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</si>
  <si>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</si>
  <si>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</si>
  <si>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</si>
  <si>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</si>
  <si>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</si>
  <si>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</si>
  <si>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</si>
  <si>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</si>
  <si>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</si>
  <si>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</si>
  <si>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</si>
  <si>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</si>
  <si>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</si>
  <si>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</si>
  <si>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</si>
  <si>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</si>
  <si>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</si>
  <si>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</si>
  <si>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</si>
  <si>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</si>
  <si>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</si>
  <si>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</si>
  <si>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</si>
  <si>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</si>
  <si>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</si>
  <si>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</si>
  <si>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</si>
  <si>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</si>
  <si>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</si>
  <si>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</si>
  <si>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</si>
  <si>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</si>
  <si>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</si>
  <si>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</si>
  <si>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</si>
  <si>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</si>
  <si>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</si>
  <si>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</si>
  <si>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</si>
  <si>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</si>
  <si>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</si>
  <si>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</si>
  <si>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</si>
  <si>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</si>
  <si>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</si>
  <si>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</si>
  <si>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</si>
  <si>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</si>
  <si>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</si>
  <si>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</si>
  <si>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</si>
  <si>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</si>
  <si>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</si>
  <si>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</si>
  <si>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</si>
  <si>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</si>
  <si>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</si>
  <si>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</si>
  <si>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</si>
  <si>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</si>
  <si>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</si>
  <si>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</si>
  <si>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</si>
  <si>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</si>
  <si>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</si>
  <si>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</si>
  <si>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</si>
  <si>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</si>
  <si>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</si>
  <si>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</si>
  <si>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</si>
  <si>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</si>
  <si>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</si>
  <si>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</si>
  <si>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</si>
  <si>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</si>
  <si>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</si>
  <si>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</si>
  <si>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</si>
  <si>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</si>
  <si>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</si>
  <si>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</si>
  <si>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</si>
  <si>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</si>
  <si>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</si>
  <si>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</si>
  <si>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</si>
  <si>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</si>
  <si>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</si>
  <si>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</si>
  <si>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</si>
  <si>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</si>
  <si>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</si>
  <si>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</si>
  <si>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</si>
  <si>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</si>
  <si>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</si>
  <si>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</si>
  <si>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</si>
  <si>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</si>
  <si>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</si>
  <si>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</si>
  <si>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</si>
  <si>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</si>
  <si>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</si>
  <si>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</si>
  <si>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</si>
  <si>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</si>
  <si>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</si>
  <si>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</si>
  <si>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</si>
  <si>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</si>
  <si>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</si>
  <si>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</si>
  <si>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</si>
  <si>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</si>
  <si>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</si>
  <si>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</si>
  <si>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</si>
  <si>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</si>
  <si>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</si>
  <si>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</si>
  <si>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</si>
  <si>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</si>
  <si>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</si>
  <si>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</si>
  <si>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</si>
  <si>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</si>
  <si>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</si>
  <si>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</si>
  <si>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</si>
  <si>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</si>
  <si>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</si>
  <si>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</si>
  <si>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</si>
  <si>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</si>
  <si>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</si>
  <si>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</si>
  <si>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</si>
  <si>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</si>
  <si>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</si>
  <si>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</si>
  <si>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</si>
  <si>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</si>
  <si>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</si>
  <si>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</si>
  <si>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</si>
  <si>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</si>
  <si>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</si>
  <si>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</si>
  <si>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</si>
  <si>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</si>
  <si>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</si>
  <si>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</si>
  <si>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</si>
  <si>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</si>
  <si>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</si>
  <si>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</si>
  <si>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</si>
  <si>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</si>
  <si>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</si>
  <si>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</si>
  <si>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</si>
  <si>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</si>
  <si>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</si>
  <si>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</si>
  <si>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</si>
  <si>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</si>
  <si>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</si>
  <si>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</si>
  <si>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</si>
  <si>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</si>
  <si>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</si>
  <si>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</si>
  <si>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</si>
  <si>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</si>
  <si>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</si>
  <si>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</si>
  <si>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</si>
  <si>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</si>
  <si>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</si>
  <si>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</si>
  <si>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</si>
  <si>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</si>
  <si>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</si>
  <si>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</si>
  <si>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</si>
  <si>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</si>
  <si>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</si>
  <si>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</si>
  <si>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</si>
  <si>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</si>
  <si>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</si>
  <si>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</si>
  <si>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</si>
  <si>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</si>
  <si>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</si>
  <si>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</si>
  <si>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</si>
  <si>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</si>
  <si>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</si>
  <si>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</si>
  <si>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</si>
  <si>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</si>
  <si>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</si>
  <si>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</si>
  <si>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</si>
  <si>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</si>
  <si>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</si>
  <si>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</si>
  <si>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</si>
  <si>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</si>
  <si>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</si>
  <si>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</si>
  <si>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</si>
  <si>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</si>
  <si>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</si>
  <si>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</si>
  <si>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</si>
  <si>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</si>
  <si>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</si>
  <si>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</si>
  <si>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</si>
  <si>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</si>
  <si>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</si>
  <si>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</si>
  <si>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</si>
  <si>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</si>
  <si>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</si>
  <si>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</si>
  <si>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</si>
  <si>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</si>
  <si>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</si>
  <si>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</si>
  <si>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</si>
  <si>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</si>
  <si>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</si>
  <si>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</si>
  <si>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</si>
  <si>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</si>
  <si>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</si>
  <si>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</si>
  <si>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</si>
  <si>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</si>
  <si>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</si>
  <si>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</si>
  <si>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</si>
  <si>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</si>
  <si>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</si>
  <si>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</si>
  <si>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</si>
  <si>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</si>
  <si>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</si>
  <si>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</si>
  <si>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</si>
  <si>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</si>
  <si>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</si>
  <si>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</si>
  <si>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</si>
  <si>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</si>
  <si>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</si>
  <si>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</si>
  <si>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</si>
  <si>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</si>
  <si>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</si>
  <si>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</si>
  <si>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</si>
  <si>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</si>
  <si>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</si>
  <si>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</si>
  <si>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</si>
  <si>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</si>
  <si>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</si>
  <si>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</si>
  <si>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</si>
  <si>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</si>
  <si>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</si>
  <si>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</si>
  <si>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</si>
  <si>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</si>
  <si>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</si>
  <si>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</si>
  <si>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</si>
  <si>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</si>
  <si>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</si>
  <si>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</si>
  <si>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</si>
  <si>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</si>
  <si>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</si>
  <si>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</si>
  <si>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</si>
  <si>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</si>
  <si>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</si>
  <si>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</si>
  <si>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</si>
  <si>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</si>
  <si>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</si>
  <si>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</si>
  <si>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</si>
  <si>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</si>
  <si>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</si>
  <si>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</si>
  <si>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</si>
  <si>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</si>
  <si>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</si>
  <si>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</si>
  <si>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</si>
  <si>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</si>
  <si>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</si>
  <si>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</si>
  <si>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</si>
  <si>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</si>
  <si>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</si>
  <si>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</si>
  <si>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</si>
  <si>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</si>
  <si>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</si>
  <si>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</si>
  <si>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</si>
  <si>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</si>
  <si>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</si>
  <si>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</si>
  <si>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</si>
  <si>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</si>
  <si>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</si>
  <si>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</si>
  <si>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</si>
  <si>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</si>
  <si>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</si>
  <si>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</si>
  <si>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</si>
  <si>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</si>
  <si>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</si>
  <si>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</si>
  <si>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</si>
  <si>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</si>
  <si>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</si>
  <si>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</si>
  <si>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</si>
  <si>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</si>
  <si>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</si>
  <si>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</si>
  <si>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</si>
  <si>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</si>
  <si>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</si>
  <si>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</si>
  <si>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</si>
  <si>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</si>
  <si>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</si>
  <si>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</si>
  <si>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</si>
  <si>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</si>
  <si>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</si>
  <si>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</si>
  <si>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</si>
  <si>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</si>
  <si>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</si>
  <si>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</si>
  <si>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</si>
  <si>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</si>
  <si>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</si>
  <si>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</si>
  <si>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</si>
  <si>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</si>
  <si>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</si>
  <si>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</si>
  <si>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</si>
  <si>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</si>
  <si>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</si>
  <si>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</si>
  <si>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</si>
  <si>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</si>
  <si>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</si>
  <si>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</si>
  <si>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</si>
  <si>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</si>
  <si>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</si>
  <si>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</si>
  <si>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</si>
  <si>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</si>
  <si>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</si>
  <si>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</si>
  <si>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</si>
  <si>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</si>
  <si>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</si>
  <si>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</si>
  <si>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</si>
  <si>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</si>
  <si>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</si>
  <si>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</si>
  <si>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</si>
  <si>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</si>
  <si>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</si>
  <si>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</si>
  <si>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</si>
  <si>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</si>
  <si>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</si>
  <si>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</si>
  <si>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</si>
  <si>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</si>
  <si>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</si>
  <si>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</si>
  <si>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</si>
  <si>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</si>
  <si>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</si>
  <si>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</si>
  <si>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</si>
  <si>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</si>
  <si>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</si>
  <si>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</si>
  <si>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</si>
  <si>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</si>
  <si>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</si>
  <si>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</si>
  <si>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</si>
  <si>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</si>
  <si>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</si>
  <si>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</si>
  <si>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</si>
  <si>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</si>
  <si>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</si>
  <si>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</si>
  <si>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</si>
  <si>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</si>
  <si>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</si>
  <si>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</si>
  <si>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</si>
  <si>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</si>
  <si>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</si>
  <si>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</si>
  <si>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</si>
  <si>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</si>
  <si>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</si>
  <si>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</si>
  <si>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</si>
  <si>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</si>
  <si>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</si>
  <si>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</si>
  <si>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</si>
  <si>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</si>
  <si>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</si>
  <si>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</si>
  <si>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</si>
  <si>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</si>
  <si>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</si>
  <si>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</si>
  <si>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</si>
  <si>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</si>
  <si>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</si>
  <si>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</si>
  <si>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</si>
  <si>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</si>
  <si>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</si>
  <si>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</si>
  <si>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</si>
  <si>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</si>
  <si>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</si>
  <si>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</si>
  <si>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</si>
  <si>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</si>
  <si>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</si>
  <si>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</si>
  <si>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</si>
  <si>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</si>
  <si>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</si>
  <si>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</si>
  <si>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</si>
  <si>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</si>
  <si>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</si>
  <si>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</si>
  <si>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</si>
  <si>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</si>
  <si>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</si>
  <si>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</si>
  <si>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</si>
  <si>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</si>
  <si>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</si>
  <si>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</si>
  <si>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</si>
  <si>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</si>
  <si>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</si>
  <si>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</si>
  <si>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</si>
  <si>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</si>
  <si>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</si>
  <si>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</si>
  <si>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</si>
  <si>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</si>
  <si>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</si>
  <si>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</si>
  <si>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</si>
  <si>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</si>
  <si>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</si>
  <si>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</si>
  <si>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</si>
  <si>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</si>
  <si>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</si>
  <si>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</si>
  <si>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</si>
  <si>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</si>
  <si>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</si>
  <si>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</si>
  <si>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</si>
  <si>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</si>
  <si>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</si>
  <si>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</si>
  <si>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</si>
  <si>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</si>
  <si>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</si>
  <si>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</si>
  <si>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</si>
  <si>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</si>
  <si>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</si>
  <si>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</si>
  <si>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</si>
  <si>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</si>
  <si>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</si>
  <si>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</si>
  <si>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</si>
  <si>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</si>
  <si>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</si>
  <si>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</si>
  <si>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</si>
  <si>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</si>
  <si>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</si>
  <si>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</si>
  <si>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</si>
  <si>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</si>
  <si>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</si>
  <si>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</si>
  <si>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</si>
  <si>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</si>
  <si>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</si>
  <si>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</si>
  <si>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</si>
  <si>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</si>
  <si>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</si>
  <si>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</si>
  <si>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</si>
  <si>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</si>
  <si>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</si>
  <si>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</si>
  <si>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</si>
  <si>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</si>
  <si>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</si>
  <si>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</si>
  <si>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</si>
  <si>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</si>
  <si>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</si>
  <si>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</si>
  <si>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</si>
  <si>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</si>
  <si>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</si>
  <si>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</si>
  <si>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</si>
  <si>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</si>
  <si>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</si>
  <si>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</si>
  <si>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</si>
  <si>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</si>
  <si>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</si>
  <si>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</si>
  <si>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</si>
  <si>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</si>
  <si>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</si>
  <si>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</si>
  <si>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</si>
  <si>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</si>
  <si>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</si>
  <si>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</si>
  <si>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</si>
  <si>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</si>
  <si>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</si>
  <si>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</si>
  <si>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</si>
  <si>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</si>
  <si>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</si>
  <si>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</si>
  <si>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</si>
  <si>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</si>
  <si>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</si>
  <si>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</si>
  <si>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</si>
  <si>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</si>
  <si>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</si>
  <si>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</si>
  <si>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</si>
  <si>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</si>
  <si>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</si>
  <si>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</si>
  <si>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</si>
  <si>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</si>
  <si>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</si>
  <si>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</si>
  <si>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</si>
  <si>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</si>
  <si>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</si>
  <si>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</si>
  <si>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</si>
  <si>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</si>
  <si>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</si>
  <si>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</si>
  <si>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</si>
  <si>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</si>
  <si>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</si>
  <si>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</si>
  <si>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</si>
  <si>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</si>
  <si>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</si>
  <si>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</si>
  <si>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</si>
  <si>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</si>
  <si>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</si>
  <si>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</si>
  <si>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</si>
  <si>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</si>
  <si>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</si>
  <si>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</si>
  <si>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</si>
  <si>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</si>
  <si>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</si>
  <si>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</si>
  <si>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</si>
  <si>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</si>
  <si>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</si>
  <si>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</si>
  <si>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</si>
  <si>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</si>
  <si>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</si>
  <si>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</si>
  <si>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</si>
  <si>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</si>
  <si>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</si>
  <si>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</si>
  <si>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</si>
  <si>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</si>
  <si>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</si>
  <si>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</si>
  <si>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</si>
  <si>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</si>
  <si>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</si>
  <si>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</si>
  <si>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</si>
  <si>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</si>
  <si>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</si>
  <si>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</si>
  <si>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</si>
  <si>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</si>
  <si>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</si>
  <si>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</si>
  <si>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</si>
  <si>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</si>
  <si>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</si>
  <si>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</si>
  <si>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</si>
  <si>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</si>
  <si>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</si>
  <si>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</si>
  <si>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</si>
  <si>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</si>
  <si>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</si>
  <si>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</si>
  <si>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</si>
  <si>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</si>
  <si>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</si>
  <si>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</si>
  <si>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</si>
  <si>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</si>
  <si>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</si>
  <si>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</si>
  <si>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</si>
  <si>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</si>
  <si>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</si>
  <si>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</si>
  <si>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</si>
  <si>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</si>
  <si>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</si>
  <si>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</si>
  <si>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</si>
  <si>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</si>
  <si>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</si>
  <si>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</si>
  <si>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</si>
  <si>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</si>
  <si>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</si>
  <si>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</si>
  <si>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</si>
  <si>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</si>
  <si>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</si>
  <si>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</si>
  <si>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</si>
  <si>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</si>
  <si>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</si>
  <si>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</si>
  <si>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</si>
  <si>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</si>
  <si>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</si>
  <si>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</si>
  <si>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</si>
  <si>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</si>
  <si>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</si>
  <si>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</si>
  <si>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</si>
  <si>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</si>
  <si>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</si>
  <si>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</si>
  <si>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</si>
  <si>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</si>
  <si>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</si>
  <si>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</si>
  <si>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</si>
  <si>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</si>
  <si>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</si>
  <si>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</si>
  <si>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</si>
  <si>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</si>
  <si>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</si>
  <si>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</si>
  <si>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</si>
  <si>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</si>
  <si>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</si>
  <si>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</si>
  <si>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</si>
  <si>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</si>
  <si>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</si>
  <si>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</si>
  <si>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</si>
  <si>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</si>
  <si>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</si>
  <si>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</si>
  <si>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</si>
  <si>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</si>
  <si>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</si>
  <si>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</si>
  <si>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</si>
  <si>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</si>
  <si>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</si>
  <si>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</si>
  <si>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</si>
  <si>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</si>
  <si>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</si>
  <si>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</si>
  <si>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</si>
  <si>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</si>
  <si>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</si>
  <si>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</si>
  <si>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</si>
  <si>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</si>
  <si>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</si>
  <si>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</si>
  <si>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</si>
  <si>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</si>
  <si>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</si>
  <si>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</si>
  <si>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</si>
  <si>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</si>
  <si>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</si>
  <si>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</si>
  <si>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</si>
  <si>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</si>
  <si>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</si>
  <si>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</si>
  <si>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</si>
  <si>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</si>
  <si>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</si>
  <si>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</si>
  <si>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</si>
  <si>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</si>
  <si>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</si>
  <si>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</si>
  <si>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</si>
  <si>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</si>
  <si>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</si>
  <si>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</si>
  <si>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</si>
  <si>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</si>
  <si>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</si>
  <si>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</si>
  <si>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</si>
  <si>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</si>
  <si>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</si>
  <si>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</si>
  <si>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</si>
  <si>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</si>
  <si>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</si>
  <si>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</si>
  <si>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</si>
  <si>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</si>
  <si>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</si>
  <si>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</si>
  <si>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</si>
  <si>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</si>
  <si>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</si>
  <si>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</si>
  <si>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</si>
  <si>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</si>
  <si>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</si>
  <si>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</si>
  <si>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</si>
  <si>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</si>
  <si>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</si>
  <si>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</si>
  <si>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</si>
  <si>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</si>
  <si>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</si>
  <si>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</si>
  <si>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</si>
  <si>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</si>
  <si>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</si>
  <si>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</si>
  <si>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</si>
  <si>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</si>
  <si>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</si>
  <si>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</si>
  <si>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</si>
  <si>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</si>
  <si>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</si>
  <si>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</si>
  <si>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</si>
  <si>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</si>
  <si>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</si>
  <si>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</si>
  <si>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</si>
  <si>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</si>
  <si>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</si>
  <si>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</si>
  <si>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</si>
  <si>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</si>
  <si>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</si>
  <si>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</si>
  <si>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</si>
  <si>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</si>
  <si>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</si>
  <si>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</si>
  <si>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</si>
  <si>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</si>
  <si>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</si>
  <si>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</si>
  <si>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</si>
  <si>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</si>
  <si>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</si>
  <si>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</si>
  <si>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</si>
  <si>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</si>
  <si>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</si>
  <si>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</si>
  <si>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</si>
  <si>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</si>
  <si>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</si>
  <si>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</si>
  <si>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</si>
  <si>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</si>
  <si>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</si>
  <si>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</si>
  <si>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</si>
  <si>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</si>
  <si>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</si>
  <si>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</si>
  <si>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</si>
  <si>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</si>
  <si>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</si>
  <si>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</si>
  <si>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</si>
  <si>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</si>
  <si>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</si>
  <si>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</si>
  <si>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</si>
  <si>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</si>
  <si>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</si>
  <si>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</si>
  <si>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</si>
  <si>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</si>
  <si>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</si>
  <si>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</si>
  <si>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</si>
  <si>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</si>
  <si>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</si>
  <si>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</si>
  <si>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</si>
  <si>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</si>
  <si>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</si>
  <si>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</si>
  <si>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</si>
  <si>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</si>
  <si>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</si>
  <si>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</si>
  <si>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</si>
  <si>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</si>
  <si>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</si>
  <si>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</si>
  <si>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</si>
  <si>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</si>
  <si>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</si>
  <si>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</si>
  <si>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</si>
  <si>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</si>
  <si>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</si>
  <si>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</si>
  <si>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</si>
  <si>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</si>
  <si>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</si>
  <si>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</si>
  <si>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</si>
  <si>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</si>
  <si>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</si>
  <si>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</si>
  <si>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</si>
  <si>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</si>
  <si>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</si>
  <si>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</si>
  <si>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</si>
  <si>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</si>
  <si>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</si>
  <si>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</si>
  <si>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</si>
  <si>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</si>
  <si>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</si>
  <si>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</si>
  <si>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</si>
  <si>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</si>
  <si>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</si>
  <si>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</si>
  <si>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</si>
  <si>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</si>
  <si>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</si>
  <si>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</si>
  <si>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</si>
  <si>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</si>
  <si>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</si>
  <si>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</si>
  <si>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</si>
  <si>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</si>
  <si>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</si>
  <si>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</si>
  <si>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</si>
  <si>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</si>
  <si>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</si>
  <si>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</si>
  <si>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</si>
  <si>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</si>
  <si>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</si>
  <si>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</si>
  <si>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</si>
  <si>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</si>
  <si>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</si>
  <si>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</si>
  <si>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</si>
  <si>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</si>
  <si>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</si>
  <si>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</si>
  <si>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</si>
  <si>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</si>
  <si>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</si>
  <si>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</si>
  <si>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</si>
  <si>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</si>
  <si>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</si>
  <si>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</si>
  <si>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</si>
  <si>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</si>
  <si>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</si>
  <si>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</si>
  <si>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</si>
  <si>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</si>
  <si>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</si>
  <si>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</si>
  <si>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</si>
  <si>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</si>
  <si>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</si>
  <si>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</si>
  <si>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</si>
  <si>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</si>
  <si>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</si>
  <si>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</si>
  <si>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</si>
  <si>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</si>
  <si>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</si>
  <si>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</si>
  <si>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</si>
  <si>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</si>
  <si>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</si>
  <si>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</si>
  <si>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</si>
  <si>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</si>
  <si>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</si>
  <si>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</si>
  <si>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</si>
  <si>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</si>
  <si>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</si>
  <si>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</si>
  <si>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</si>
  <si>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</si>
  <si>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</si>
  <si>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</si>
  <si>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</si>
  <si>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</si>
  <si>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</si>
  <si>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</si>
  <si>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</si>
  <si>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</si>
  <si>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</si>
  <si>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</si>
  <si>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</si>
  <si>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</si>
  <si>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</si>
  <si>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</si>
  <si>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</si>
  <si>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</si>
  <si>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</si>
  <si>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</si>
  <si>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</si>
  <si>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</si>
  <si>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</si>
  <si>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</si>
  <si>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</si>
  <si>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</si>
  <si>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</si>
  <si>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</si>
  <si>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</si>
  <si>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</si>
  <si>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</si>
  <si>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</si>
  <si>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</si>
  <si>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</si>
  <si>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</si>
  <si>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</si>
  <si>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</si>
  <si>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</si>
  <si>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</si>
  <si>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</si>
  <si>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</si>
  <si>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</si>
  <si>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</si>
  <si>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</si>
  <si>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</si>
  <si>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</si>
  <si>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</si>
  <si>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</si>
  <si>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</si>
  <si>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</si>
  <si>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</si>
  <si>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</si>
  <si>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</si>
  <si>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</si>
  <si>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</si>
  <si>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</si>
  <si>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</si>
  <si>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</si>
  <si>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</si>
  <si>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</si>
  <si>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</si>
  <si>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</si>
  <si>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</si>
  <si>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</si>
  <si>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</si>
  <si>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</si>
  <si>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</si>
  <si>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</si>
  <si>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</si>
  <si>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</si>
  <si>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</si>
  <si>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</si>
  <si>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</si>
  <si>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</si>
  <si>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</si>
  <si>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</si>
  <si>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</si>
  <si>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</si>
  <si>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</si>
  <si>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</si>
  <si>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</si>
  <si>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</si>
  <si>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</si>
  <si>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</si>
  <si>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</si>
  <si>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</si>
  <si>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</si>
  <si>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</si>
  <si>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</si>
  <si>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</si>
  <si>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</si>
  <si>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</si>
  <si>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</si>
  <si>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</si>
  <si>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</si>
  <si>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</si>
  <si>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</si>
  <si>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</si>
  <si>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</si>
  <si>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</si>
  <si>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</si>
  <si>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</si>
  <si>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</si>
  <si>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</si>
  <si>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</si>
  <si>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</si>
  <si>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</si>
  <si>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</si>
  <si>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</si>
  <si>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</si>
  <si>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</si>
  <si>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</si>
  <si>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</si>
  <si>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</si>
  <si>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</si>
  <si>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</si>
  <si>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</si>
  <si>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</si>
  <si>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</si>
  <si>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</si>
  <si>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</si>
  <si>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</si>
  <si>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</si>
  <si>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</si>
  <si>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</si>
  <si>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</si>
  <si>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</si>
  <si>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</si>
  <si>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</si>
  <si>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</si>
  <si>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</si>
  <si>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</si>
  <si>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</si>
  <si>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</si>
  <si>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</si>
  <si>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</si>
  <si>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</si>
  <si>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</si>
  <si>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</si>
  <si>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</si>
  <si>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</si>
  <si>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</si>
  <si>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</si>
  <si>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</si>
  <si>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</si>
  <si>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</si>
  <si>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</si>
  <si>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</si>
  <si>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</si>
  <si>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</si>
  <si>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</si>
  <si>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</si>
  <si>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</si>
  <si>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</si>
  <si>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</si>
  <si>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</si>
  <si>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</si>
  <si>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</si>
  <si>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</si>
  <si>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</si>
  <si>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</si>
  <si>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</si>
  <si>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</si>
  <si>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</si>
  <si>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</si>
  <si>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</si>
  <si>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</si>
  <si>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</si>
  <si>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</si>
  <si>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</si>
  <si>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</si>
  <si>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</si>
  <si>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</si>
  <si>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</si>
  <si>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</si>
  <si>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</si>
  <si>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</si>
  <si>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</si>
  <si>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</si>
  <si>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</si>
  <si>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</si>
  <si>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</si>
  <si>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</si>
  <si>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</si>
  <si>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</si>
  <si>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</si>
  <si>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</si>
  <si>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</si>
  <si>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</si>
  <si>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</si>
  <si>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</si>
  <si>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</si>
  <si>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</si>
  <si>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</si>
  <si>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</si>
  <si>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</si>
  <si>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</si>
  <si>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</si>
  <si>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</si>
  <si>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</si>
  <si>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</si>
  <si>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</si>
  <si>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</si>
  <si>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</si>
  <si>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</si>
  <si>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</si>
  <si>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</si>
  <si>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</si>
  <si>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</si>
  <si>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</si>
  <si>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</si>
  <si>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</si>
  <si>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</si>
  <si>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</si>
  <si>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</si>
  <si>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</si>
  <si>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</si>
  <si>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</si>
  <si>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</si>
  <si>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</si>
  <si>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</si>
  <si>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</si>
  <si>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</si>
  <si>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</si>
  <si>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</si>
  <si>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</si>
  <si>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</si>
  <si>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</si>
  <si>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</si>
  <si>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</si>
  <si>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</si>
  <si>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</si>
  <si>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</si>
  <si>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</si>
  <si>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</si>
  <si>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</si>
  <si>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</si>
  <si>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</si>
  <si>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</si>
  <si>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</si>
  <si>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</si>
  <si>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</si>
  <si>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</si>
  <si>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</si>
  <si>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</si>
  <si>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</si>
  <si>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</si>
  <si>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</si>
  <si>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</si>
  <si>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</si>
  <si>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</si>
  <si>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</si>
  <si>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</si>
  <si>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</si>
  <si>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</si>
  <si>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</si>
  <si>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</si>
  <si>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</si>
  <si>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</si>
  <si>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</si>
  <si>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</si>
  <si>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</si>
  <si>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</si>
  <si>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</si>
  <si>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</si>
  <si>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</si>
  <si>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</si>
  <si>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</si>
  <si>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</si>
  <si>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</si>
  <si>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</si>
  <si>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</si>
  <si>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</si>
  <si>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</si>
  <si>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</si>
  <si>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</si>
  <si>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</si>
  <si>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</si>
  <si>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</si>
  <si>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</si>
  <si>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</si>
  <si>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</si>
  <si>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</si>
  <si>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</si>
  <si>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</si>
  <si>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</si>
  <si>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</si>
  <si>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</si>
  <si>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</si>
  <si>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</si>
  <si>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</si>
  <si>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</si>
  <si>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</si>
  <si>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</si>
  <si>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</si>
  <si>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</si>
  <si>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</si>
  <si>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</si>
  <si>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</si>
  <si>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</si>
  <si>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</si>
  <si>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</si>
  <si>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</si>
  <si>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</si>
  <si>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</si>
  <si>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</si>
  <si>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</si>
  <si>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</si>
  <si>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</si>
  <si>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</si>
  <si>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</si>
  <si>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</si>
  <si>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</si>
  <si>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</si>
  <si>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</si>
  <si>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</si>
  <si>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</si>
  <si>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</si>
  <si>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</si>
  <si>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</si>
  <si>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</si>
  <si>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</si>
  <si>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</si>
  <si>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</si>
  <si>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</si>
  <si>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</si>
  <si>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</si>
  <si>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</si>
  <si>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</si>
  <si>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</si>
  <si>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</si>
  <si>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</si>
  <si>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</si>
  <si>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</si>
  <si>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</si>
  <si>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</si>
  <si>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</si>
  <si>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</si>
  <si>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</si>
  <si>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</si>
  <si>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</si>
  <si>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</si>
  <si>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</si>
  <si>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</si>
  <si>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</si>
  <si>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</si>
  <si>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</si>
  <si>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</si>
  <si>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</si>
  <si>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</si>
  <si>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</si>
  <si>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</si>
  <si>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</si>
  <si>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</si>
  <si>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</si>
  <si>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</si>
  <si>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</si>
  <si>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</si>
  <si>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</si>
  <si>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</si>
  <si>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</si>
  <si>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</si>
  <si>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</si>
  <si>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</si>
  <si>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</si>
  <si>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</si>
  <si>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</si>
  <si>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</si>
  <si>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</si>
  <si>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</si>
  <si>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</si>
  <si>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</si>
  <si>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</si>
  <si>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</si>
  <si>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</si>
  <si>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</si>
  <si>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</si>
  <si>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</si>
  <si>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</si>
  <si>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</si>
  <si>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</si>
  <si>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</si>
  <si>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</si>
  <si>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</si>
  <si>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</si>
  <si>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</si>
  <si>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</si>
  <si>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</si>
  <si>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</si>
  <si>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</si>
  <si>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</si>
  <si>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</si>
  <si>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</si>
  <si>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</si>
  <si>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</si>
  <si>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</si>
  <si>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</si>
  <si>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</si>
  <si>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</si>
  <si>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</si>
  <si>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</si>
  <si>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</si>
  <si>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</si>
  <si>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</si>
  <si>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</si>
  <si>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</si>
  <si>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</si>
  <si>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</si>
  <si>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</si>
  <si>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</si>
  <si>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</si>
  <si>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</si>
  <si>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</si>
  <si>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</si>
  <si>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</si>
  <si>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</si>
  <si>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</si>
  <si>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</si>
  <si>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</si>
  <si>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</si>
  <si>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</si>
  <si>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</si>
  <si>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</si>
  <si>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</si>
  <si>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</si>
  <si>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</si>
  <si>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</si>
  <si>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</si>
  <si>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</si>
  <si>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</si>
  <si>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</si>
  <si>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</si>
  <si>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</si>
  <si>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</si>
  <si>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</si>
  <si>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</si>
  <si>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</si>
  <si>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</si>
  <si>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</si>
  <si>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</si>
  <si>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</si>
  <si>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</si>
  <si>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</si>
  <si>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</si>
  <si>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</si>
  <si>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</si>
  <si>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</si>
  <si>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</si>
  <si>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</si>
  <si>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</si>
  <si>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</si>
  <si>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</si>
  <si>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</si>
  <si>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</si>
  <si>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</si>
  <si>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</si>
  <si>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</si>
  <si>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</si>
  <si>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</si>
  <si>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</si>
  <si>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</si>
  <si>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</si>
  <si>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</si>
  <si>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</si>
  <si>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</si>
  <si>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</si>
  <si>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</si>
  <si>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</si>
  <si>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</si>
  <si>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</si>
  <si>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</si>
  <si>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</si>
  <si>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</si>
  <si>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</si>
  <si>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</si>
  <si>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</si>
  <si>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</si>
  <si>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</si>
  <si>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</si>
  <si>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</si>
  <si>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</si>
  <si>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</si>
  <si>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</si>
  <si>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</si>
  <si>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</si>
  <si>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</si>
  <si>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</si>
  <si>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</si>
  <si>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</si>
  <si>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</si>
  <si>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</si>
  <si>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</si>
  <si>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</si>
  <si>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</si>
  <si>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</si>
  <si>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</si>
  <si>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</si>
  <si>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</si>
  <si>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</si>
  <si>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</si>
  <si>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</si>
  <si>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</si>
  <si>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</si>
  <si>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</si>
  <si>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</si>
  <si>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</si>
  <si>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</si>
  <si>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</si>
  <si>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</si>
  <si>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</si>
  <si>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</si>
  <si>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</si>
  <si>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</si>
  <si>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</si>
  <si>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</si>
  <si>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</si>
  <si>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</si>
  <si>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</si>
  <si>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</si>
  <si>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</si>
  <si>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</si>
  <si>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</si>
  <si>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</si>
  <si>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</si>
  <si>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</si>
  <si>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</si>
  <si>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</si>
  <si>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</si>
  <si>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</si>
  <si>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</si>
  <si>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</si>
  <si>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</si>
  <si>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</si>
  <si>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</si>
  <si>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</si>
  <si>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</si>
  <si>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</si>
  <si>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</si>
  <si>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</si>
  <si>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</si>
  <si>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</si>
  <si>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</si>
  <si>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</si>
  <si>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</si>
  <si>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</si>
  <si>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</si>
  <si>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</si>
  <si>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</si>
  <si>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</si>
  <si>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</si>
  <si>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</si>
  <si>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</si>
  <si>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</si>
  <si>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</si>
  <si>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</si>
  <si>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</si>
  <si>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</si>
  <si>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</si>
  <si>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</si>
  <si>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</si>
  <si>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</si>
  <si>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</si>
  <si>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</si>
  <si>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</si>
  <si>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</si>
  <si>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</si>
  <si>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</si>
  <si>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</si>
  <si>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</si>
  <si>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</si>
  <si>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</si>
  <si>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</si>
  <si>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</si>
  <si>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</si>
  <si>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</si>
  <si>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</si>
  <si>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</si>
  <si>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</si>
  <si>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</si>
  <si>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</si>
  <si>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</si>
  <si>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</si>
  <si>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</si>
  <si>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</si>
  <si>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</si>
  <si>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</si>
  <si>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</si>
  <si>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</si>
  <si>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</si>
  <si>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</si>
  <si>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</si>
  <si>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</si>
  <si>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</si>
  <si>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</si>
  <si>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</si>
  <si>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</si>
  <si>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</si>
  <si>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</si>
  <si>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</si>
  <si>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</si>
  <si>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</si>
  <si>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</si>
  <si>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</si>
  <si>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</si>
  <si>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</si>
  <si>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</si>
  <si>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</si>
  <si>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</si>
  <si>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</si>
  <si>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</si>
  <si>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</si>
  <si>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</si>
  <si>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</si>
  <si>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</si>
  <si>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</si>
  <si>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</si>
  <si>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</si>
  <si>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</si>
  <si>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</si>
  <si>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</si>
  <si>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</si>
  <si>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</si>
  <si>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</si>
  <si>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</si>
  <si>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</si>
  <si>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</si>
  <si>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</si>
  <si>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</si>
  <si>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</si>
  <si>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</si>
  <si>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</si>
  <si>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</si>
  <si>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</si>
  <si>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</si>
  <si>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</si>
  <si>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</si>
  <si>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</si>
  <si>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</si>
  <si>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</si>
  <si>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</si>
  <si>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</si>
  <si>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</si>
  <si>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</si>
  <si>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</si>
  <si>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</si>
  <si>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</si>
  <si>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</si>
  <si>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</si>
  <si>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</si>
  <si>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</si>
  <si>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</si>
  <si>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</si>
  <si>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</si>
  <si>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</si>
  <si>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</si>
  <si>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</si>
  <si>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</si>
  <si>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</si>
  <si>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</si>
  <si>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</si>
  <si>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</si>
  <si>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</si>
  <si>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</si>
  <si>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</si>
  <si>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</si>
  <si>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</si>
  <si>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</si>
  <si>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</si>
  <si>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</si>
  <si>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</si>
  <si>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</si>
  <si>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</si>
  <si>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</si>
  <si>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</si>
  <si>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</si>
  <si>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</si>
  <si>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</si>
  <si>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</si>
  <si>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</si>
  <si>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</si>
  <si>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</si>
  <si>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</si>
  <si>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</si>
  <si>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</si>
  <si>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</si>
  <si>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</si>
  <si>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</si>
  <si>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</si>
  <si>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</si>
  <si>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</si>
  <si>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</si>
  <si>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</si>
  <si>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</si>
  <si>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</si>
  <si>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</si>
  <si>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</si>
  <si>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</si>
  <si>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</si>
  <si>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</si>
  <si>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</si>
  <si>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</si>
  <si>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</si>
  <si>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</si>
  <si>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</si>
  <si>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</si>
  <si>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</si>
  <si>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</si>
  <si>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</si>
  <si>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</si>
  <si>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</si>
  <si>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</si>
  <si>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</si>
  <si>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</si>
  <si>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</si>
  <si>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</si>
  <si>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</si>
  <si>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</si>
  <si>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</si>
  <si>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</si>
  <si>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</si>
  <si>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</si>
  <si>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</si>
  <si>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</si>
  <si>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</si>
  <si>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</si>
  <si>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</si>
  <si>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</si>
  <si>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</si>
  <si>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</si>
  <si>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</si>
  <si>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</si>
  <si>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</si>
  <si>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</si>
  <si>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</si>
  <si>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</si>
  <si>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</si>
  <si>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</si>
  <si>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</si>
  <si>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</si>
  <si>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</si>
  <si>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</si>
  <si>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</si>
  <si>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</si>
  <si>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</si>
  <si>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</si>
  <si>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</si>
  <si>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</si>
  <si>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</si>
  <si>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</si>
  <si>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</si>
  <si>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</si>
  <si>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</si>
  <si>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</si>
  <si>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</si>
  <si>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</si>
  <si>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</si>
  <si>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</si>
  <si>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</si>
  <si>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</si>
  <si>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</si>
  <si>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</si>
  <si>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</si>
  <si>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</si>
  <si>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</si>
  <si>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</si>
  <si>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</si>
  <si>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</si>
  <si>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</si>
  <si>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</si>
  <si>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</si>
  <si>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</si>
  <si>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</si>
  <si>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</si>
  <si>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</si>
  <si>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</si>
  <si>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</si>
  <si>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</si>
  <si>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</si>
  <si>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</si>
  <si>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</si>
  <si>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</si>
  <si>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</si>
  <si>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</si>
  <si>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</si>
  <si>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</si>
  <si>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</si>
  <si>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</si>
  <si>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</si>
  <si>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</si>
  <si>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</si>
  <si>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</si>
  <si>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</si>
  <si>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</si>
  <si>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</si>
  <si>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</si>
  <si>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</si>
  <si>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</si>
  <si>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</si>
  <si>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</si>
  <si>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</si>
  <si>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</si>
  <si>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</si>
  <si>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</si>
  <si>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</si>
  <si>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</si>
  <si>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</si>
  <si>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</si>
  <si>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</si>
  <si>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</si>
  <si>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</si>
  <si>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</si>
  <si>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</si>
  <si>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</si>
  <si>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</si>
  <si>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</si>
  <si>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</si>
  <si>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</si>
  <si>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</si>
  <si>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</si>
  <si>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</si>
  <si>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</si>
  <si>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</si>
  <si>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</si>
  <si>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</si>
  <si>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</si>
  <si>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</si>
  <si>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</si>
  <si>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</si>
  <si>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</si>
  <si>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</si>
  <si>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</si>
  <si>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</si>
  <si>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</si>
  <si>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</si>
  <si>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</si>
  <si>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</si>
  <si>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</si>
  <si>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</si>
  <si>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</si>
  <si>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</si>
  <si>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</si>
  <si>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</si>
  <si>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</si>
  <si>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</si>
  <si>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</si>
  <si>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</si>
  <si>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</si>
  <si>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</si>
  <si>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</si>
  <si>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</si>
  <si>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</si>
  <si>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</si>
  <si>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</si>
  <si>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</si>
  <si>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</si>
  <si>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</si>
  <si>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</si>
  <si>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</si>
  <si>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</si>
  <si>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</si>
  <si>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</si>
  <si>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</si>
  <si>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</si>
  <si>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</si>
  <si>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</si>
  <si>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</si>
  <si>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</si>
  <si>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</si>
  <si>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</si>
  <si>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</si>
  <si>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</si>
  <si>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</si>
  <si>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</si>
  <si>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</si>
  <si>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</si>
  <si>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</si>
  <si>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</si>
  <si>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</si>
  <si>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</si>
  <si>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</si>
  <si>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</si>
  <si>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</si>
  <si>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</si>
  <si>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</si>
  <si>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</si>
  <si>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</si>
  <si>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</si>
  <si>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</si>
  <si>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</si>
  <si>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</si>
  <si>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</si>
  <si>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</si>
  <si>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</si>
  <si>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</si>
  <si>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</si>
  <si>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</si>
  <si>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</si>
  <si>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</si>
  <si>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</si>
  <si>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</si>
  <si>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</si>
  <si>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</si>
  <si>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</si>
  <si>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</si>
  <si>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</si>
  <si>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</si>
  <si>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</si>
  <si>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</si>
  <si>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</si>
  <si>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</si>
  <si>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</si>
  <si>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</si>
  <si>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</si>
  <si>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</si>
  <si>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</si>
  <si>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</si>
  <si>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</si>
  <si>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</si>
  <si>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</si>
  <si>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</si>
  <si>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</si>
  <si>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</si>
  <si>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</si>
  <si>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</si>
  <si>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</si>
  <si>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</si>
  <si>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</si>
  <si>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</si>
  <si>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</si>
  <si>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</si>
  <si>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</si>
  <si>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</si>
  <si>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</si>
  <si>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</si>
  <si>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</si>
  <si>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</si>
  <si>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</si>
  <si>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</si>
  <si>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</si>
  <si>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</si>
  <si>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</si>
  <si>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</si>
  <si>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</si>
  <si>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</si>
  <si>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</si>
  <si>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</si>
  <si>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</si>
  <si>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</si>
  <si>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</si>
  <si>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</si>
  <si>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</si>
  <si>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</si>
  <si>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</si>
  <si>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</si>
  <si>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</si>
  <si>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</si>
  <si>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</si>
  <si>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</si>
  <si>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</si>
  <si>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</si>
  <si>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</si>
  <si>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</si>
  <si>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</si>
  <si>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</si>
  <si>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</si>
  <si>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</si>
  <si>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</si>
  <si>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</si>
  <si>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</si>
  <si>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</si>
  <si>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</si>
  <si>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</si>
  <si>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</si>
  <si>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</si>
  <si>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</si>
  <si>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</si>
  <si>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</si>
  <si>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</si>
  <si>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</si>
  <si>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</si>
  <si>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</si>
  <si>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</si>
  <si>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</si>
  <si>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</si>
  <si>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</si>
  <si>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</si>
  <si>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</si>
  <si>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</si>
  <si>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</si>
  <si>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</si>
  <si>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</si>
  <si>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</si>
  <si>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</si>
  <si>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</si>
  <si>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</si>
  <si>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</si>
  <si>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</si>
  <si>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</si>
  <si>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</si>
  <si>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</si>
  <si>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</si>
  <si>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</si>
  <si>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</si>
  <si>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</si>
  <si>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</si>
  <si>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</si>
  <si>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</si>
  <si>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</si>
  <si>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</si>
  <si>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</si>
  <si>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</si>
  <si>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</si>
  <si>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</si>
  <si>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</si>
  <si>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</si>
  <si>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</si>
  <si>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</si>
  <si>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</si>
  <si>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</si>
  <si>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</si>
  <si>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</si>
  <si>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</si>
  <si>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</si>
  <si>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</si>
  <si>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</si>
  <si>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</si>
  <si>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</si>
  <si>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</si>
  <si>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</si>
  <si>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</si>
  <si>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</si>
  <si>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</si>
  <si>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</si>
  <si>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</si>
  <si>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</si>
  <si>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</si>
  <si>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</si>
  <si>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</si>
  <si>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</si>
  <si>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</si>
  <si>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</si>
  <si>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</si>
  <si>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</si>
  <si>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</si>
  <si>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</si>
  <si>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</si>
  <si>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</si>
  <si>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</si>
  <si>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</si>
  <si>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</si>
  <si>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</si>
  <si>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</si>
  <si>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</si>
  <si>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</si>
  <si>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</si>
  <si>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</si>
  <si>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</si>
  <si>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</si>
  <si>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</si>
  <si>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</si>
  <si>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</si>
  <si>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</si>
  <si>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</si>
  <si>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</si>
  <si>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</si>
  <si>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</si>
  <si>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</si>
  <si>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</si>
  <si>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</si>
  <si>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</si>
  <si>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</si>
  <si>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</si>
  <si>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</si>
  <si>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</si>
  <si>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</si>
  <si>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</si>
  <si>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</si>
  <si>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</si>
  <si>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</si>
  <si>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</si>
  <si>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</si>
  <si>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</si>
  <si>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</si>
  <si>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</si>
  <si>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</si>
  <si>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</si>
  <si>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</si>
  <si>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</si>
  <si>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</si>
  <si>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</si>
  <si>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</si>
  <si>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</si>
  <si>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</si>
  <si>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</si>
  <si>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</si>
  <si>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</si>
  <si>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</si>
  <si>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</si>
  <si>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</si>
  <si>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</si>
  <si>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</si>
  <si>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</si>
  <si>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</si>
  <si>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</si>
  <si>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</si>
  <si>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</si>
  <si>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</si>
  <si>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</si>
  <si>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</si>
  <si>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</si>
  <si>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</si>
  <si>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</si>
  <si>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</si>
  <si>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</si>
  <si>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</si>
  <si>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</si>
  <si>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</si>
  <si>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</si>
  <si>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</si>
  <si>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</si>
  <si>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</si>
  <si>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</si>
  <si>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</si>
  <si>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</si>
  <si>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</si>
  <si>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</si>
  <si>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</si>
  <si>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</si>
  <si>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</si>
  <si>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</si>
  <si>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</si>
  <si>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</si>
  <si>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</si>
  <si>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</si>
  <si>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</si>
  <si>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</si>
  <si>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</si>
  <si>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</si>
  <si>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</si>
  <si>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</si>
  <si>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</si>
  <si>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</si>
  <si>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</si>
  <si>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</si>
  <si>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</si>
  <si>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</si>
  <si>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</si>
  <si>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</si>
  <si>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</si>
  <si>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</si>
  <si>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</si>
  <si>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</si>
  <si>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</si>
  <si>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</si>
  <si>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</si>
  <si>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</si>
  <si>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</si>
  <si>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</si>
  <si>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</si>
  <si>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</si>
  <si>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</si>
  <si>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</si>
  <si>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</si>
  <si>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</si>
  <si>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</si>
  <si>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</si>
  <si>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</si>
  <si>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</si>
  <si>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</si>
  <si>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</si>
  <si>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</si>
  <si>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</si>
  <si>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</si>
  <si>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</si>
  <si>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</si>
  <si>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</si>
  <si>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</si>
  <si>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</si>
  <si>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</si>
  <si>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</si>
  <si>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</si>
  <si>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</si>
  <si>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</si>
  <si>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</si>
  <si>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</si>
  <si>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</si>
  <si>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</si>
  <si>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</si>
  <si>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</si>
  <si>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</si>
  <si>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</si>
  <si>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</si>
  <si>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</si>
  <si>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</si>
  <si>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</si>
  <si>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</si>
  <si>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</si>
  <si>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</si>
  <si>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</si>
  <si>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</si>
  <si>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</si>
  <si>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</si>
  <si>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</si>
  <si>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</si>
  <si>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</si>
  <si>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</si>
  <si>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</si>
  <si>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</si>
  <si>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</si>
  <si>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</si>
  <si>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</si>
  <si>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</si>
  <si>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</si>
  <si>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</si>
  <si>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</si>
  <si>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</si>
  <si>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</si>
  <si>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</si>
  <si>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</si>
  <si>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</si>
  <si>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</si>
  <si>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</si>
  <si>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</si>
  <si>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</si>
  <si>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</si>
  <si>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</si>
  <si>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</si>
  <si>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</si>
  <si>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</si>
  <si>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</si>
  <si>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</si>
  <si>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</si>
  <si>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</si>
  <si>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</si>
  <si>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</si>
  <si>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</si>
  <si>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</si>
  <si>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</si>
  <si>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</si>
  <si>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</si>
  <si>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</si>
  <si>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</si>
  <si>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</si>
  <si>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</si>
  <si>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</si>
  <si>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</si>
  <si>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</si>
  <si>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</si>
  <si>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</si>
  <si>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</si>
  <si>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</si>
  <si>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</si>
  <si>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</si>
  <si>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</si>
  <si>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</si>
  <si>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</si>
  <si>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</si>
  <si>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</si>
  <si>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</si>
  <si>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</si>
  <si>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</si>
  <si>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</si>
  <si>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</si>
  <si>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</si>
  <si>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</si>
  <si>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</si>
  <si>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</si>
  <si>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</si>
  <si>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</si>
  <si>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</si>
  <si>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</si>
  <si>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</si>
  <si>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</si>
  <si>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</si>
  <si>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</si>
  <si>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</si>
  <si>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</si>
  <si>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</si>
  <si>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</si>
  <si>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</si>
  <si>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</si>
  <si>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</si>
  <si>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</si>
  <si>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</si>
  <si>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</si>
  <si>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</si>
  <si>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</si>
  <si>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</si>
  <si>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</si>
  <si>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</si>
  <si>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</si>
  <si>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</si>
  <si>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</si>
  <si>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</si>
  <si>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</si>
  <si>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</si>
  <si>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</si>
  <si>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</si>
  <si>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</si>
  <si>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</si>
  <si>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</si>
  <si>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</si>
  <si>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</si>
  <si>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</si>
  <si>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</si>
  <si>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</si>
  <si>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</si>
  <si>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</si>
  <si>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</si>
  <si>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</si>
  <si>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</si>
  <si>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</si>
  <si>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</si>
  <si>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</si>
  <si>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</si>
  <si>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</si>
  <si>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</si>
  <si>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</si>
  <si>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</si>
  <si>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</si>
  <si>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</si>
  <si>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</si>
  <si>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</si>
  <si>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</si>
  <si>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</si>
  <si>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</si>
  <si>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</si>
  <si>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</si>
  <si>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</si>
  <si>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</si>
  <si>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</si>
  <si>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</si>
  <si>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</si>
  <si>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</si>
  <si>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</si>
  <si>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</si>
  <si>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</si>
  <si>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</si>
  <si>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</si>
  <si>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</si>
  <si>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</si>
  <si>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</si>
  <si>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</si>
  <si>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</si>
  <si>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</si>
  <si>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</si>
  <si>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</si>
  <si>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</si>
  <si>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</si>
  <si>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</si>
  <si>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</si>
  <si>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</si>
  <si>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</si>
  <si>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</si>
  <si>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</si>
  <si>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</si>
  <si>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</si>
  <si>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</si>
  <si>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</si>
  <si>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</si>
  <si>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</si>
  <si>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</si>
  <si>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</si>
  <si>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</si>
  <si>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</si>
  <si>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</si>
  <si>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</si>
  <si>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</si>
  <si>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</si>
  <si>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</si>
  <si>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</si>
  <si>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</si>
  <si>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</si>
  <si>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</si>
  <si>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</si>
  <si>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</si>
  <si>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</si>
  <si>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</si>
  <si>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</si>
  <si>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</si>
  <si>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</si>
  <si>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</si>
  <si>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</si>
  <si>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</si>
  <si>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</si>
  <si>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</si>
  <si>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</si>
  <si>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</si>
  <si>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</si>
  <si>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</si>
  <si>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</si>
  <si>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</si>
  <si>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</si>
  <si>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</si>
  <si>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</si>
  <si>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</si>
  <si>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</si>
  <si>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</si>
  <si>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</si>
  <si>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</si>
  <si>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</si>
  <si>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</si>
  <si>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</si>
  <si>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</si>
  <si>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</si>
  <si>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</si>
  <si>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</si>
  <si>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</si>
  <si>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</si>
  <si>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</si>
  <si>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</si>
  <si>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</si>
  <si>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</si>
  <si>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</si>
  <si>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</si>
  <si>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</si>
  <si>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</si>
  <si>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</si>
  <si>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</si>
  <si>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</si>
  <si>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</si>
  <si>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</si>
  <si>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</si>
  <si>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</si>
  <si>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</si>
  <si>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</si>
  <si>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</si>
  <si>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</si>
  <si>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</si>
  <si>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</si>
  <si>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</si>
  <si>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</si>
  <si>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</si>
  <si>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</si>
  <si>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</si>
  <si>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</si>
  <si>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</si>
  <si>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</si>
  <si>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</si>
  <si>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</si>
  <si>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</si>
  <si>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</si>
  <si>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</si>
  <si>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</si>
  <si>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</si>
  <si>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</si>
  <si>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</si>
  <si>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</si>
  <si>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</si>
  <si>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</si>
  <si>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</si>
  <si>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</si>
  <si>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</si>
  <si>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</si>
  <si>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</si>
  <si>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</si>
  <si>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</si>
  <si>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</si>
  <si>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</si>
  <si>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</si>
  <si>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</si>
  <si>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</si>
  <si>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</si>
  <si>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</si>
  <si>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</si>
  <si>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</si>
  <si>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</si>
  <si>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</si>
  <si>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</si>
  <si>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</si>
  <si>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</si>
  <si>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</si>
  <si>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</si>
  <si>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</si>
  <si>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</si>
  <si>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</si>
  <si>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</si>
  <si>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</si>
  <si>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</si>
  <si>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</si>
  <si>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</si>
  <si>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</si>
  <si>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</si>
  <si>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</si>
  <si>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</si>
  <si>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</si>
  <si>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</si>
  <si>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</si>
  <si>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</si>
  <si>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</si>
  <si>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</si>
  <si>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</si>
  <si>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</si>
  <si>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</si>
  <si>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</si>
  <si>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</si>
  <si>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</si>
  <si>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</si>
  <si>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</si>
  <si>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</si>
  <si>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</si>
  <si>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</si>
  <si>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</si>
  <si>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</si>
  <si>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</si>
  <si>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</si>
  <si>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</si>
  <si>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</si>
  <si>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</si>
  <si>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</si>
  <si>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</si>
  <si>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</si>
  <si>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</si>
  <si>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</si>
  <si>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</si>
  <si>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</si>
  <si>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</si>
  <si>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</si>
  <si>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</si>
  <si>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</si>
  <si>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</si>
  <si>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</si>
  <si>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</si>
  <si>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</si>
  <si>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</si>
  <si>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</si>
  <si>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</si>
  <si>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</si>
  <si>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</si>
  <si>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</si>
  <si>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</si>
  <si>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</si>
  <si>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</si>
  <si>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</si>
  <si>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</si>
  <si>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</si>
  <si>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</si>
  <si>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</si>
  <si>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</si>
  <si>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</si>
  <si>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</si>
  <si>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</si>
  <si>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</si>
  <si>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</si>
  <si>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</si>
  <si>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</si>
  <si>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</si>
  <si>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</si>
  <si>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</si>
  <si>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</si>
  <si>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</si>
  <si>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</si>
  <si>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</si>
  <si>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</si>
  <si>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</si>
  <si>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</si>
  <si>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</si>
  <si>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</si>
  <si>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</si>
  <si>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</si>
  <si>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</si>
  <si>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</si>
  <si>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</si>
  <si>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</si>
  <si>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</si>
  <si>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</si>
  <si>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</si>
  <si>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</si>
  <si>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</si>
  <si>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</si>
  <si>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</si>
  <si>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</si>
  <si>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</si>
  <si>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</si>
  <si>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</si>
  <si>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</si>
  <si>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</si>
  <si>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</si>
  <si>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</si>
  <si>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</si>
  <si>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</si>
  <si>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</si>
  <si>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</si>
  <si>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</si>
  <si>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</si>
  <si>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</si>
  <si>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</si>
  <si>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</si>
  <si>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</si>
  <si>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</si>
  <si>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</si>
  <si>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</si>
  <si>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</si>
  <si>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</si>
  <si>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</si>
  <si>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</si>
  <si>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</si>
  <si>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</si>
  <si>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</si>
  <si>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</si>
  <si>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</si>
  <si>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</si>
  <si>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</si>
  <si>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</si>
  <si>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</si>
  <si>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</si>
  <si>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</si>
  <si>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</si>
  <si>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</si>
  <si>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</si>
  <si>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</si>
  <si>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</si>
  <si>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</si>
  <si>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</si>
  <si>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</si>
  <si>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</si>
  <si>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</si>
  <si>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</si>
  <si>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</si>
  <si>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</si>
  <si>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</si>
  <si>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</si>
  <si>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</si>
  <si>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</si>
  <si>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</si>
  <si>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</si>
  <si>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</si>
  <si>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</si>
  <si>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</si>
  <si>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</si>
  <si>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</si>
  <si>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</si>
  <si>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</si>
  <si>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</si>
  <si>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</si>
  <si>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</si>
  <si>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</si>
  <si>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</si>
  <si>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</si>
  <si>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</si>
  <si>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</si>
  <si>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</si>
  <si>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</si>
  <si>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</si>
  <si>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</si>
  <si>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</si>
  <si>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</si>
  <si>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</si>
  <si>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</si>
  <si>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</si>
  <si>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</si>
  <si>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</si>
  <si>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</si>
  <si>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</si>
  <si>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</si>
  <si>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</si>
  <si>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</si>
  <si>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</si>
  <si>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</si>
  <si>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</si>
  <si>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</si>
  <si>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</si>
  <si>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</si>
  <si>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</si>
  <si>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</si>
  <si>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</si>
  <si>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</si>
  <si>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</si>
  <si>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</si>
  <si>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</si>
  <si>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</si>
  <si>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</si>
  <si>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</si>
  <si>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</si>
  <si>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</si>
  <si>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</si>
  <si>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</si>
  <si>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</si>
  <si>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</si>
  <si>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</si>
  <si>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</si>
  <si>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</si>
  <si>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</si>
  <si>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</si>
  <si>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</si>
  <si>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</si>
  <si>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</si>
  <si>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</si>
  <si>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</si>
  <si>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</si>
  <si>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</si>
  <si>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</si>
  <si>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</si>
  <si>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</si>
  <si>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</si>
  <si>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</si>
  <si>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</si>
  <si>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</si>
  <si>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</si>
  <si>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</si>
  <si>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</si>
  <si>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</si>
  <si>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</si>
  <si>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</si>
  <si>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</si>
  <si>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</si>
  <si>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</si>
  <si>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</si>
  <si>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</si>
  <si>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</si>
  <si>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</si>
  <si>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</si>
  <si>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</si>
  <si>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</si>
  <si>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</si>
  <si>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</si>
  <si>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</si>
  <si>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</si>
  <si>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</si>
  <si>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</si>
  <si>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</si>
  <si>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</si>
  <si>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</si>
  <si>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</si>
  <si>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</si>
  <si>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</si>
  <si>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</si>
  <si>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</si>
  <si>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</si>
  <si>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</si>
  <si>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</si>
  <si>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</si>
  <si>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</si>
  <si>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</si>
  <si>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</si>
  <si>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</si>
  <si>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</si>
  <si>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</si>
  <si>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</si>
  <si>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</si>
  <si>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</si>
  <si>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</si>
  <si>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</si>
  <si>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</si>
  <si>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</si>
  <si>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</si>
  <si>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</si>
  <si>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</si>
  <si>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</si>
  <si>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</si>
  <si>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</si>
  <si>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</si>
  <si>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</si>
  <si>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</si>
  <si>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</si>
  <si>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</si>
  <si>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</si>
  <si>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</si>
  <si>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</si>
  <si>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</si>
  <si>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</si>
  <si>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</si>
  <si>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</si>
  <si>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</si>
  <si>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</si>
  <si>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</si>
  <si>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</si>
  <si>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</si>
  <si>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</si>
  <si>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</si>
  <si>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</si>
  <si>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</si>
  <si>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</si>
  <si>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</si>
  <si>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</si>
  <si>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</si>
  <si>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</si>
  <si>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</si>
  <si>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</si>
  <si>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</si>
  <si>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</si>
  <si>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</si>
  <si>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</si>
  <si>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</si>
  <si>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</si>
  <si>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</si>
  <si>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</si>
  <si>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</si>
  <si>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</si>
  <si>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</si>
  <si>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</si>
  <si>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</si>
  <si>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</si>
  <si>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</si>
  <si>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</si>
  <si>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</si>
  <si>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</si>
  <si>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</si>
  <si>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</si>
  <si>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</si>
  <si>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</si>
  <si>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</si>
  <si>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</si>
  <si>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</si>
  <si>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</si>
  <si>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</si>
  <si>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</si>
  <si>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</si>
  <si>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</si>
  <si>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</si>
  <si>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</si>
  <si>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</si>
  <si>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</si>
  <si>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</si>
  <si>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</si>
  <si>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</si>
  <si>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</si>
  <si>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</si>
  <si>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</si>
  <si>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</si>
  <si>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</si>
  <si>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</si>
  <si>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</si>
  <si>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</si>
  <si>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</si>
  <si>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</si>
  <si>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</si>
  <si>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</si>
  <si>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</si>
  <si>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</si>
  <si>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</si>
  <si>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</si>
  <si>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</si>
  <si>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</si>
  <si>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</si>
  <si>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</si>
  <si>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</si>
  <si>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</si>
  <si>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</si>
  <si>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</si>
  <si>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</si>
  <si>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</si>
  <si>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</si>
  <si>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</si>
  <si>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</si>
  <si>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</si>
  <si>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</si>
  <si>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</si>
  <si>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</si>
  <si>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</si>
  <si>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</si>
  <si>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</si>
  <si>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</si>
  <si>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</si>
  <si>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</si>
  <si>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</si>
  <si>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</si>
  <si>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</si>
  <si>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</si>
  <si>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</si>
  <si>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</si>
  <si>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</si>
  <si>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</si>
  <si>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</si>
  <si>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</si>
  <si>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</si>
  <si>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</si>
  <si>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</si>
  <si>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</si>
  <si>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</si>
  <si>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</si>
  <si>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</si>
  <si>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</si>
  <si>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</si>
  <si>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</si>
  <si>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</si>
  <si>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</si>
  <si>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</si>
  <si>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</si>
  <si>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</si>
  <si>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</si>
  <si>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</si>
  <si>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</si>
  <si>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</si>
  <si>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</si>
  <si>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</si>
  <si>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</si>
  <si>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</si>
  <si>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</si>
  <si>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</si>
  <si>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</si>
  <si>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</si>
  <si>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</si>
  <si>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</si>
  <si>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</si>
  <si>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</si>
  <si>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</si>
  <si>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</si>
  <si>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</si>
  <si>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</si>
  <si>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</si>
  <si>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</si>
  <si>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</si>
  <si>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</si>
  <si>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</si>
  <si>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</si>
  <si>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</si>
  <si>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</si>
  <si>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</si>
  <si>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</si>
  <si>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</si>
  <si>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</si>
  <si>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</si>
  <si>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</si>
  <si>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</si>
  <si>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</si>
  <si>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</si>
  <si>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</si>
  <si>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</si>
  <si>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</si>
  <si>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</si>
  <si>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</si>
  <si>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</si>
  <si>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</si>
  <si>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</si>
  <si>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</si>
  <si>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</si>
  <si>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</si>
  <si>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</si>
  <si>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</si>
  <si>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</si>
  <si>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</si>
  <si>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</si>
  <si>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</si>
  <si>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</si>
  <si>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</si>
  <si>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</si>
  <si>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</si>
  <si>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</si>
  <si>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</si>
  <si>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</si>
  <si>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</si>
  <si>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</si>
  <si>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</si>
  <si>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</si>
  <si>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</si>
  <si>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</si>
  <si>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</si>
  <si>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</si>
  <si>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</si>
  <si>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</si>
  <si>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</si>
  <si>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</si>
  <si>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</si>
  <si>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</si>
  <si>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</si>
  <si>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</si>
  <si>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</si>
  <si>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</si>
  <si>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</si>
  <si>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</si>
  <si>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</si>
  <si>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</si>
  <si>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</si>
  <si>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</si>
  <si>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</si>
  <si>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</si>
  <si>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</si>
  <si>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</si>
  <si>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</si>
  <si>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</si>
  <si>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</si>
  <si>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</si>
  <si>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</si>
  <si>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</si>
  <si>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</si>
  <si>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</si>
  <si>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</si>
  <si>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</si>
  <si>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</si>
  <si>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</si>
  <si>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</si>
  <si>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</si>
  <si>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</si>
  <si>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</si>
  <si>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</si>
  <si>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</si>
  <si>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</si>
  <si>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</si>
  <si>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</si>
  <si>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</si>
  <si>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</si>
  <si>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</si>
  <si>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</si>
  <si>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</si>
  <si>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</si>
  <si>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</si>
  <si>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</si>
  <si>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</si>
  <si>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</si>
  <si>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</si>
  <si>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</si>
  <si>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</si>
  <si>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</si>
  <si>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</si>
  <si>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</si>
  <si>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</si>
  <si>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</si>
  <si>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</si>
  <si>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</si>
  <si>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</si>
  <si>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</si>
  <si>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</si>
  <si>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</si>
  <si>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</si>
  <si>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</si>
  <si>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</si>
  <si>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</si>
  <si>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</si>
  <si>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</si>
  <si>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</si>
  <si>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</si>
  <si>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</si>
  <si>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</si>
  <si>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</si>
  <si>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</si>
  <si>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</si>
  <si>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</si>
  <si>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</si>
  <si>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</si>
  <si>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</si>
  <si>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</si>
  <si>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</si>
  <si>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</si>
  <si>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</si>
  <si>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</si>
  <si>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</si>
  <si>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</si>
  <si>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</si>
  <si>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</si>
  <si>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</si>
  <si>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</si>
  <si>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</si>
  <si>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</si>
  <si>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</si>
  <si>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</si>
  <si>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</si>
  <si>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</si>
  <si>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</si>
  <si>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</si>
  <si>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</si>
  <si>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</si>
  <si>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</si>
  <si>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</si>
  <si>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</si>
  <si>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</si>
  <si>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</si>
  <si>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</si>
  <si>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</si>
  <si>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</si>
  <si>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</si>
  <si>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</si>
  <si>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</si>
  <si>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</si>
  <si>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</si>
  <si>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</si>
  <si>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</si>
  <si>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</si>
  <si>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</si>
  <si>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</si>
  <si>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</si>
  <si>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</si>
  <si>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</si>
  <si>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</si>
  <si>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</si>
  <si>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</si>
  <si>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</si>
  <si>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</si>
  <si>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</si>
  <si>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</si>
  <si>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</si>
  <si>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</si>
  <si>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</si>
  <si>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</si>
  <si>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</si>
  <si>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</si>
  <si>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</si>
  <si>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</si>
  <si>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</si>
  <si>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</si>
  <si>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</si>
  <si>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</si>
  <si>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</si>
  <si>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</si>
  <si>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</si>
  <si>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</si>
  <si>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</si>
  <si>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</si>
  <si>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</si>
  <si>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</si>
  <si>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</si>
  <si>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</si>
  <si>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</si>
  <si>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</si>
  <si>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</si>
  <si>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</si>
  <si>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</si>
  <si>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</si>
  <si>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</si>
  <si>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</si>
  <si>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</si>
  <si>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</si>
  <si>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</si>
  <si>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</si>
  <si>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</si>
  <si>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</si>
  <si>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</si>
  <si>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</si>
  <si>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</si>
  <si>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</si>
  <si>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</si>
  <si>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</si>
  <si>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</si>
  <si>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</si>
  <si>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</si>
  <si>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</si>
  <si>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</si>
  <si>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</si>
  <si>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</si>
  <si>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</si>
  <si>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</si>
  <si>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</si>
  <si>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</si>
  <si>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</si>
  <si>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</si>
  <si>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</si>
  <si>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</si>
  <si>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</si>
  <si>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</si>
  <si>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</si>
  <si>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</si>
  <si>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</si>
  <si>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</si>
  <si>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</si>
  <si>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</si>
  <si>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</si>
  <si>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</si>
  <si>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</si>
  <si>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</si>
  <si>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</si>
  <si>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</si>
  <si>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</si>
  <si>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</si>
  <si>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</si>
  <si>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</si>
  <si>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</si>
  <si>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</si>
  <si>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</si>
  <si>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</si>
  <si>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</si>
  <si>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</si>
  <si>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</si>
  <si>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</si>
  <si>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</si>
  <si>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</si>
  <si>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</si>
  <si>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</si>
  <si>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</si>
  <si>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</si>
  <si>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</si>
  <si>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</si>
  <si>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</si>
  <si>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</si>
  <si>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</si>
  <si>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</si>
  <si>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</si>
  <si>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</si>
  <si>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</si>
  <si>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</si>
  <si>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</si>
  <si>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</si>
  <si>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</si>
  <si>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</si>
  <si>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</si>
  <si>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</si>
  <si>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</si>
  <si>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</si>
  <si>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</si>
  <si>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</si>
  <si>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</si>
  <si>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</si>
  <si>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</si>
  <si>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</si>
  <si>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</si>
  <si>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</si>
  <si>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</si>
  <si>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</si>
  <si>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</si>
  <si>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</si>
  <si>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</si>
  <si>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</si>
  <si>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</si>
  <si>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</si>
  <si>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</si>
  <si>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</si>
  <si>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</si>
  <si>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</si>
  <si>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</si>
  <si>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</si>
  <si>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</si>
  <si>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</si>
  <si>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</si>
  <si>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</si>
  <si>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</si>
  <si>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</si>
  <si>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</si>
  <si>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</si>
  <si>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</si>
  <si>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</si>
  <si>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</si>
  <si>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</si>
  <si>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</si>
  <si>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</si>
  <si>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</si>
  <si>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</si>
  <si>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</si>
  <si>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</si>
  <si>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</si>
  <si>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</si>
  <si>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</si>
  <si>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</si>
  <si>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</si>
  <si>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</si>
  <si>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</si>
  <si>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</si>
  <si>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</si>
  <si>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</si>
  <si>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</si>
  <si>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</si>
  <si>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</si>
  <si>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</si>
  <si>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</si>
  <si>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</si>
  <si>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</si>
  <si>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</si>
  <si>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</si>
  <si>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</si>
  <si>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</si>
  <si>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</si>
  <si>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</si>
  <si>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</si>
  <si>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</si>
  <si>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</si>
  <si>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</si>
  <si>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</si>
  <si>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</si>
  <si>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</si>
  <si>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</si>
  <si>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</si>
  <si>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</si>
  <si>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</si>
  <si>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</si>
  <si>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</si>
  <si>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</si>
  <si>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</si>
  <si>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</si>
  <si>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</si>
  <si>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</si>
  <si>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</si>
  <si>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</si>
  <si>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</si>
  <si>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</si>
  <si>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</si>
  <si>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</si>
  <si>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</si>
  <si>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</si>
  <si>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</si>
  <si>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</si>
  <si>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</si>
  <si>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</si>
  <si>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</si>
  <si>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</si>
  <si>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</si>
  <si>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</si>
  <si>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</si>
  <si>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</si>
  <si>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</si>
  <si>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</si>
  <si>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</si>
  <si>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</si>
  <si>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</si>
  <si>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</si>
  <si>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</si>
  <si>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</si>
  <si>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</si>
  <si>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</si>
  <si>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</si>
  <si>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</si>
  <si>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</si>
  <si>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</si>
  <si>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</si>
  <si>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</si>
  <si>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</si>
  <si>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</si>
  <si>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</si>
  <si>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</si>
  <si>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</si>
  <si>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</si>
  <si>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</si>
  <si>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</si>
  <si>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</si>
  <si>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</si>
  <si>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</si>
  <si>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</si>
  <si>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</si>
  <si>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</si>
  <si>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</si>
  <si>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</si>
  <si>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</si>
  <si>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</si>
  <si>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</si>
  <si>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</si>
  <si>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</si>
  <si>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</si>
  <si>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</si>
  <si>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</si>
  <si>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</si>
  <si>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</si>
  <si>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</si>
  <si>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</si>
  <si>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</si>
  <si>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</si>
  <si>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</si>
  <si>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</si>
  <si>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</si>
  <si>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</si>
  <si>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</si>
  <si>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</si>
  <si>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</si>
  <si>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</si>
  <si>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</si>
  <si>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</si>
  <si>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</si>
  <si>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</si>
  <si>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</si>
  <si>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</si>
  <si>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</si>
  <si>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</si>
  <si>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</si>
  <si>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</si>
  <si>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</si>
  <si>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</si>
  <si>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</si>
  <si>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</si>
  <si>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</si>
  <si>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</si>
  <si>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</si>
  <si>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</si>
  <si>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</si>
  <si>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</si>
  <si>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</si>
  <si>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</si>
  <si>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</si>
  <si>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</si>
  <si>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</si>
  <si>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</si>
  <si>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</si>
  <si>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</si>
  <si>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</si>
  <si>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</si>
  <si>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</si>
  <si>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</si>
  <si>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</si>
  <si>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</si>
  <si>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</si>
  <si>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</si>
  <si>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</si>
  <si>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</si>
  <si>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</si>
  <si>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</si>
  <si>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</si>
  <si>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</si>
  <si>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</si>
  <si>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</si>
  <si>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</si>
  <si>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</si>
  <si>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</si>
  <si>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</si>
  <si>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</si>
  <si>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</si>
  <si>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</si>
  <si>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</si>
  <si>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</si>
  <si>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</si>
  <si>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</si>
  <si>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</si>
  <si>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</si>
  <si>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</si>
  <si>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</si>
  <si>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</si>
  <si>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</si>
  <si>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</si>
  <si>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</si>
  <si>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</si>
  <si>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</si>
  <si>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</si>
  <si>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</si>
  <si>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</si>
  <si>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</si>
  <si>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</si>
  <si>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</si>
  <si>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</si>
  <si>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</si>
  <si>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</si>
  <si>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</si>
  <si>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</si>
  <si>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</si>
  <si>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</si>
  <si>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</si>
  <si>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</si>
  <si>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</si>
  <si>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</si>
  <si>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</si>
  <si>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</si>
  <si>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</si>
  <si>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</si>
  <si>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</si>
  <si>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</si>
  <si>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</si>
  <si>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</si>
  <si>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</si>
  <si>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</si>
  <si>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</si>
  <si>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</si>
  <si>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</si>
  <si>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</si>
  <si>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</si>
  <si>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</si>
  <si>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</si>
  <si>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</si>
  <si>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</si>
  <si>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</si>
  <si>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</si>
  <si>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</si>
  <si>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</si>
  <si>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</si>
  <si>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</si>
  <si>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</si>
  <si>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</si>
  <si>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</si>
  <si>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</si>
  <si>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</si>
  <si>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</si>
  <si>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</si>
  <si>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</si>
  <si>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</si>
  <si>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</si>
  <si>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</si>
  <si>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</si>
  <si>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</si>
  <si>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</si>
  <si>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</si>
  <si>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</si>
  <si>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</si>
  <si>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</si>
  <si>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</si>
  <si>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</si>
  <si>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</si>
  <si>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</si>
  <si>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</si>
  <si>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</si>
  <si>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</si>
  <si>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</si>
  <si>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</si>
  <si>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</si>
  <si>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</si>
  <si>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</si>
  <si>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</si>
  <si>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</si>
  <si>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</si>
  <si>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</si>
  <si>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</si>
  <si>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</si>
  <si>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</si>
  <si>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</si>
  <si>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</si>
  <si>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</si>
  <si>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</si>
  <si>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</si>
  <si>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</si>
  <si>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</si>
  <si>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</si>
  <si>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</si>
  <si>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</si>
  <si>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</si>
  <si>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</si>
  <si>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</si>
  <si>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</si>
  <si>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</si>
  <si>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</si>
  <si>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</si>
  <si>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</si>
  <si>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</si>
  <si>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</si>
  <si>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</si>
  <si>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</si>
  <si>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</si>
  <si>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</si>
  <si>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</si>
  <si>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</si>
  <si>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</si>
  <si>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</si>
  <si>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</si>
  <si>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</si>
  <si>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</si>
  <si>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</si>
  <si>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</si>
  <si>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</si>
  <si>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</si>
  <si>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</si>
  <si>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</si>
  <si>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</si>
  <si>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</si>
  <si>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</si>
  <si>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</si>
  <si>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</si>
  <si>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</si>
  <si>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</si>
  <si>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</si>
  <si>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</si>
  <si>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</si>
  <si>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</si>
  <si>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</si>
  <si>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</si>
  <si>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</si>
  <si>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</si>
  <si>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</si>
  <si>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</si>
  <si>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</si>
  <si>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</si>
  <si>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</si>
  <si>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</si>
  <si>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</si>
  <si>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</si>
  <si>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</si>
  <si>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</si>
  <si>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</si>
  <si>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</si>
  <si>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</si>
  <si>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</si>
  <si>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</si>
  <si>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</si>
  <si>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</si>
  <si>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</si>
  <si>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</si>
  <si>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</si>
  <si>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</si>
  <si>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</si>
  <si>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</si>
  <si>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</si>
  <si>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</si>
  <si>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</si>
  <si>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</si>
  <si>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</si>
  <si>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</si>
  <si>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</si>
  <si>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</si>
  <si>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</si>
  <si>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</si>
  <si>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</si>
  <si>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</si>
  <si>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</si>
  <si>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</si>
  <si>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</si>
  <si>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</si>
  <si>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</si>
  <si>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</si>
  <si>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</si>
  <si>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</si>
  <si>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</si>
  <si>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</si>
  <si>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</si>
  <si>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</si>
  <si>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</si>
  <si>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</si>
  <si>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</si>
  <si>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</si>
  <si>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</si>
  <si>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</si>
  <si>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</si>
  <si>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</si>
  <si>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</si>
  <si>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</si>
  <si>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</si>
  <si>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</si>
  <si>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</si>
  <si>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</si>
  <si>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</si>
  <si>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</si>
  <si>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</si>
  <si>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</si>
  <si>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</si>
  <si>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</si>
  <si>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</si>
  <si>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</si>
  <si>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</si>
  <si>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</si>
  <si>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</si>
  <si>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</si>
  <si>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</si>
  <si>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</si>
  <si>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</si>
  <si>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</si>
  <si>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</si>
  <si>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</si>
  <si>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</si>
  <si>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</si>
  <si>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</si>
  <si>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</si>
  <si>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</si>
  <si>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</si>
  <si>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</si>
  <si>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</si>
  <si>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</si>
  <si>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</si>
  <si>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</si>
  <si>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</si>
  <si>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</si>
  <si>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</si>
  <si>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</si>
  <si>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</si>
  <si>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</si>
  <si>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</si>
  <si>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</si>
  <si>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</si>
  <si>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</si>
  <si>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</si>
  <si>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</si>
  <si>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</si>
  <si>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</si>
  <si>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</si>
  <si>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</si>
  <si>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</si>
  <si>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</si>
  <si>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</si>
  <si>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</si>
  <si>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</si>
  <si>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</si>
  <si>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</si>
  <si>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</si>
  <si>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</si>
  <si>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</si>
  <si>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</si>
  <si>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</si>
  <si>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</si>
  <si>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</si>
  <si>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</si>
  <si>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</si>
  <si>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</si>
  <si>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</si>
  <si>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</si>
  <si>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</si>
  <si>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</si>
  <si>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</si>
  <si>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</si>
  <si>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</si>
  <si>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</si>
  <si>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</si>
  <si>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</si>
  <si>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</si>
  <si>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</si>
  <si>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</si>
  <si>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</si>
  <si>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</si>
  <si>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</si>
  <si>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</si>
  <si>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</si>
  <si>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</si>
  <si>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</si>
  <si>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</si>
  <si>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</si>
  <si>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</si>
  <si>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</si>
  <si>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</si>
  <si>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</si>
  <si>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</si>
  <si>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</si>
  <si>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</si>
  <si>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</si>
  <si>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</si>
  <si>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</si>
  <si>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</si>
  <si>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</si>
  <si>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</si>
  <si>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</si>
  <si>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</si>
  <si>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</si>
  <si>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</si>
  <si>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</si>
  <si>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</si>
  <si>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</si>
  <si>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</si>
  <si>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</si>
  <si>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</si>
  <si>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</si>
  <si>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</si>
  <si>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</si>
  <si>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</si>
  <si>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</si>
  <si>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</si>
  <si>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</si>
  <si>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</si>
  <si>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</si>
  <si>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</si>
  <si>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</si>
  <si>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</si>
  <si>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</si>
  <si>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</si>
  <si>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</si>
  <si>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</si>
  <si>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</si>
  <si>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</si>
  <si>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</si>
  <si>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</si>
  <si>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</si>
  <si>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</si>
  <si>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</si>
  <si>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</si>
  <si>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</si>
  <si>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</si>
  <si>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</si>
  <si>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</si>
  <si>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</si>
  <si>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</si>
  <si>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</si>
  <si>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</si>
  <si>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</si>
  <si>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</si>
  <si>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</si>
  <si>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</si>
  <si>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</si>
  <si>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</si>
  <si>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</si>
  <si>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</si>
  <si>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</si>
  <si>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</si>
  <si>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</si>
  <si>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</si>
  <si>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</si>
  <si>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</si>
  <si>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</si>
  <si>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</si>
  <si>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</si>
  <si>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</si>
  <si>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</si>
  <si>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</si>
  <si>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</si>
  <si>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</si>
  <si>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</si>
  <si>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</si>
  <si>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</si>
  <si>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</si>
  <si>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</si>
  <si>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</si>
  <si>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</si>
  <si>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</si>
  <si>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</si>
  <si>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</si>
  <si>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</si>
  <si>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</si>
  <si>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</si>
  <si>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</si>
  <si>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</si>
  <si>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</si>
  <si>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</si>
  <si>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</si>
  <si>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</si>
  <si>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</si>
  <si>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</si>
  <si>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</si>
  <si>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</si>
  <si>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</si>
  <si>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</si>
  <si>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</si>
  <si>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</si>
  <si>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</si>
  <si>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</si>
  <si>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</si>
  <si>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</si>
  <si>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</si>
  <si>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</si>
  <si>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</si>
  <si>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</si>
  <si>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</si>
  <si>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</si>
  <si>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</si>
  <si>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</si>
  <si>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</si>
  <si>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</si>
  <si>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</si>
  <si>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</si>
  <si>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</si>
  <si>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</si>
  <si>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</si>
  <si>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</si>
  <si>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</si>
  <si>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</si>
  <si>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</si>
  <si>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</si>
  <si>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</si>
  <si>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</si>
  <si>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</si>
  <si>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</si>
  <si>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</si>
  <si>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</si>
  <si>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</si>
  <si>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</si>
  <si>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</si>
  <si>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</si>
  <si>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</si>
  <si>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</si>
  <si>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</si>
  <si>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</si>
  <si>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</si>
  <si>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</si>
  <si>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</si>
  <si>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</si>
  <si>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</si>
  <si>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</si>
  <si>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</si>
  <si>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</si>
  <si>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</si>
  <si>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</si>
  <si>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</si>
  <si>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</si>
  <si>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</si>
  <si>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</si>
  <si>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</si>
  <si>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</si>
  <si>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</si>
  <si>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</si>
  <si>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</si>
  <si>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</si>
  <si>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</si>
  <si>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</si>
  <si>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</si>
  <si>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</si>
  <si>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</si>
  <si>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</si>
  <si>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</si>
  <si>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</si>
  <si>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</si>
  <si>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</si>
  <si>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</si>
  <si>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</si>
  <si>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</si>
  <si>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</si>
  <si>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</si>
  <si>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</si>
  <si>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</si>
  <si>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</si>
  <si>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</si>
  <si>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</si>
  <si>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</si>
  <si>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</si>
  <si>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</si>
  <si>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</si>
  <si>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</si>
  <si>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</si>
  <si>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</si>
  <si>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</si>
  <si>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</si>
  <si>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</si>
  <si>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</si>
  <si>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</si>
  <si>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</si>
  <si>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</si>
  <si>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</si>
  <si>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</si>
  <si>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</si>
  <si>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</si>
  <si>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</si>
  <si>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</si>
  <si>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</si>
  <si>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</si>
  <si>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</si>
  <si>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</si>
  <si>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</si>
  <si>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</si>
  <si>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</si>
  <si>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</si>
  <si>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</si>
  <si>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</si>
  <si>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</si>
  <si>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</si>
  <si>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</si>
  <si>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</si>
  <si>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</si>
  <si>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</si>
  <si>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</si>
  <si>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</si>
  <si>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</si>
  <si>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</si>
  <si>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</si>
  <si>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</si>
  <si>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</si>
  <si>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</si>
  <si>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</si>
  <si>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</si>
  <si>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</si>
  <si>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</si>
  <si>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</si>
  <si>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</si>
  <si>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</si>
  <si>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</si>
  <si>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</si>
  <si>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</si>
  <si>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</si>
  <si>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</si>
  <si>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</si>
  <si>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</si>
  <si>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</si>
  <si>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</si>
  <si>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</si>
  <si>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</si>
  <si>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</si>
  <si>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</si>
  <si>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</si>
  <si>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</si>
  <si>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</si>
  <si>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</si>
  <si>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</si>
  <si>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</si>
  <si>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</si>
  <si>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</si>
  <si>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</si>
  <si>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</si>
  <si>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</si>
  <si>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</si>
  <si>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</si>
  <si>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</si>
  <si>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</si>
  <si>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</si>
  <si>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</si>
  <si>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</si>
  <si>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</si>
  <si>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</si>
  <si>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</si>
  <si>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</si>
  <si>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</si>
  <si>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</si>
  <si>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</si>
  <si>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</si>
  <si>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</si>
  <si>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</si>
  <si>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</si>
  <si>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</si>
  <si>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</si>
  <si>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</si>
  <si>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</si>
  <si>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</si>
  <si>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</si>
  <si>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</si>
  <si>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</si>
  <si>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</si>
  <si>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</si>
  <si>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</si>
  <si>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</si>
  <si>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</si>
  <si>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</si>
  <si>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</si>
  <si>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</si>
  <si>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</si>
  <si>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</si>
  <si>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</si>
  <si>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</si>
  <si>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</si>
  <si>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</si>
  <si>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</si>
  <si>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</si>
  <si>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</si>
  <si>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</si>
  <si>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</si>
  <si>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</si>
  <si>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</si>
  <si>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</si>
  <si>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</si>
  <si>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</si>
  <si>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</si>
  <si>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</si>
  <si>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</si>
  <si>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</si>
  <si>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</si>
  <si>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</si>
  <si>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</si>
  <si>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</si>
  <si>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</si>
  <si>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</si>
  <si>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</si>
  <si>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</si>
  <si>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</si>
  <si>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</si>
  <si>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</si>
  <si>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</si>
  <si>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</si>
  <si>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</si>
  <si>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</si>
  <si>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</si>
  <si>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</si>
  <si>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</si>
  <si>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</si>
  <si>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</si>
  <si>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</si>
  <si>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</si>
  <si>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</si>
  <si>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</si>
  <si>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</si>
  <si>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</si>
  <si>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</si>
  <si>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</si>
  <si>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</si>
  <si>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</si>
  <si>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</si>
  <si>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</si>
  <si>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</si>
  <si>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</si>
  <si>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</si>
  <si>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</si>
  <si>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</si>
  <si>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</si>
  <si>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</si>
  <si>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</si>
  <si>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</si>
  <si>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</si>
  <si>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</si>
  <si>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</si>
  <si>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</si>
  <si>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</si>
  <si>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</si>
  <si>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</si>
  <si>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</si>
  <si>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</si>
  <si>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</si>
  <si>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</si>
  <si>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</si>
  <si>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</si>
  <si>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</si>
  <si>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</si>
  <si>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</si>
  <si>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</si>
  <si>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</si>
  <si>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</si>
  <si>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</si>
  <si>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</si>
  <si>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</si>
  <si>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</si>
  <si>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</si>
  <si>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</si>
  <si>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</si>
  <si>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</si>
  <si>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</si>
  <si>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</si>
  <si>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</si>
  <si>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</si>
  <si>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</si>
  <si>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</si>
  <si>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</si>
  <si>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</si>
  <si>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</si>
  <si>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</si>
  <si>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</si>
  <si>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</si>
  <si>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</si>
  <si>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</si>
  <si>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</si>
  <si>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</si>
  <si>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</si>
  <si>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</si>
  <si>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</si>
  <si>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</si>
  <si>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</si>
  <si>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</si>
  <si>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</si>
  <si>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</si>
  <si>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</si>
  <si>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</si>
  <si>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</si>
  <si>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</si>
  <si>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</si>
  <si>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</si>
  <si>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</si>
  <si>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</si>
  <si>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</si>
  <si>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</si>
  <si>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</si>
  <si>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</si>
  <si>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</si>
  <si>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</si>
  <si>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</si>
  <si>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</si>
  <si>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</si>
  <si>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</si>
  <si>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</si>
  <si>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</si>
  <si>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</si>
  <si>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</si>
  <si>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</si>
  <si>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</si>
  <si>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</si>
  <si>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</si>
  <si>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</si>
  <si>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</si>
  <si>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</si>
  <si>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</si>
  <si>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</si>
  <si>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</si>
  <si>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</si>
  <si>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</si>
  <si>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</si>
  <si>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</si>
  <si>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</si>
  <si>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</si>
  <si>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</si>
  <si>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</si>
  <si>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</si>
  <si>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</si>
  <si>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</si>
  <si>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</si>
  <si>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</si>
  <si>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</si>
  <si>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</si>
  <si>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</si>
  <si>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</si>
  <si>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</si>
  <si>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</si>
  <si>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</si>
  <si>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</si>
  <si>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</si>
  <si>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</si>
  <si>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</si>
  <si>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</si>
  <si>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</si>
  <si>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</si>
  <si>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</si>
  <si>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</si>
  <si>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</si>
  <si>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</si>
  <si>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</si>
  <si>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</si>
  <si>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</si>
  <si>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</si>
  <si>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</si>
  <si>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</si>
  <si>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</si>
  <si>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</si>
  <si>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</si>
  <si>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</si>
  <si>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</si>
  <si>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</si>
  <si>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</si>
  <si>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</si>
  <si>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</si>
  <si>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</si>
  <si>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</si>
  <si>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</si>
  <si>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</si>
  <si>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</si>
  <si>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</si>
  <si>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</si>
  <si>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</si>
  <si>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</si>
  <si>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</si>
  <si>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</si>
  <si>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</si>
  <si>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</si>
  <si>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</si>
  <si>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</si>
  <si>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</si>
  <si>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</si>
  <si>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</si>
  <si>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</si>
  <si>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</si>
  <si>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</si>
  <si>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</si>
  <si>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</si>
  <si>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</si>
  <si>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</si>
  <si>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</si>
  <si>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</si>
  <si>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</si>
  <si>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</si>
  <si>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</si>
  <si>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</si>
  <si>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</si>
  <si>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</si>
  <si>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</si>
  <si>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</si>
  <si>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</si>
  <si>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</si>
  <si>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</si>
  <si>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</si>
  <si>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</si>
  <si>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</si>
  <si>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</si>
  <si>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</si>
  <si>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</si>
  <si>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</si>
  <si>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</si>
  <si>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</si>
  <si>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</si>
  <si>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</si>
  <si>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</si>
  <si>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</si>
  <si>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</si>
  <si>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</si>
  <si>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</si>
  <si>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</si>
  <si>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</si>
  <si>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</si>
  <si>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</si>
  <si>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</si>
  <si>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</si>
  <si>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</si>
  <si>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</si>
  <si>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</si>
  <si>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</si>
  <si>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</si>
  <si>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</si>
  <si>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</si>
  <si>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</si>
  <si>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</si>
  <si>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</si>
  <si>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</si>
  <si>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</si>
  <si>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</si>
  <si>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</si>
  <si>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</si>
  <si>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</si>
  <si>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</si>
  <si>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</si>
  <si>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</si>
  <si>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</si>
  <si>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</si>
  <si>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</si>
  <si>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</si>
  <si>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</si>
  <si>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</si>
  <si>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</si>
  <si>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</si>
  <si>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</si>
  <si>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</si>
  <si>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</si>
  <si>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</si>
  <si>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</si>
  <si>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</si>
  <si>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</si>
  <si>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</si>
  <si>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</si>
  <si>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</si>
  <si>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</si>
  <si>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</si>
  <si>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</si>
  <si>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</si>
  <si>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</si>
  <si>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</si>
  <si>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</si>
  <si>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</si>
  <si>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</si>
  <si>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</si>
  <si>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</si>
  <si>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</si>
  <si>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</si>
  <si>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</si>
  <si>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</si>
  <si>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</si>
  <si>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</si>
  <si>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</si>
  <si>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</si>
  <si>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</si>
  <si>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</si>
  <si>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</si>
  <si>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</si>
  <si>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</si>
  <si>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</si>
  <si>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</si>
  <si>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</si>
  <si>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</si>
  <si>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</si>
  <si>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</si>
  <si>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</si>
  <si>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</si>
  <si>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</si>
  <si>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</si>
  <si>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</si>
  <si>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</si>
  <si>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</si>
  <si>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</si>
  <si>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</si>
  <si>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</si>
  <si>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</si>
  <si>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</si>
  <si>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</si>
  <si>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</si>
  <si>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</si>
  <si>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</si>
  <si>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</si>
  <si>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</si>
  <si>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</si>
  <si>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</si>
  <si>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</si>
  <si>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</si>
  <si>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</si>
  <si>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</si>
  <si>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</si>
  <si>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</si>
  <si>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</si>
  <si>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</si>
  <si>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</si>
  <si>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</si>
  <si>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</si>
  <si>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</si>
  <si>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</si>
  <si>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</si>
  <si>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</si>
  <si>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</si>
  <si>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</si>
  <si>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</si>
  <si>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</si>
  <si>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</si>
  <si>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</si>
  <si>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</si>
  <si>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</si>
  <si>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</si>
  <si>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</si>
  <si>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</si>
  <si>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</si>
  <si>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</si>
  <si>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</si>
  <si>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</si>
  <si>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</si>
  <si>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</si>
  <si>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</si>
  <si>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</si>
  <si>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</si>
  <si>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</si>
  <si>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</si>
  <si>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</si>
  <si>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</si>
  <si>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</si>
  <si>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</si>
  <si>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</si>
  <si>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</si>
  <si>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</si>
  <si>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</si>
  <si>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</si>
  <si>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</si>
  <si>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</si>
  <si>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</si>
  <si>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</si>
  <si>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</si>
  <si>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</si>
  <si>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</si>
  <si>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</si>
  <si>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</si>
  <si>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</si>
  <si>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</si>
  <si>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</si>
  <si>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</si>
  <si>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</si>
  <si>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</si>
  <si>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</si>
  <si>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</si>
  <si>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</si>
  <si>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</si>
  <si>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</si>
  <si>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</si>
  <si>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</si>
  <si>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</si>
  <si>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</si>
  <si>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</si>
  <si>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</si>
  <si>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</si>
  <si>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</si>
  <si>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</si>
  <si>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</si>
  <si>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</si>
  <si>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</si>
  <si>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</si>
  <si>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</si>
  <si>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</si>
  <si>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</si>
  <si>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</si>
  <si>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</si>
  <si>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</si>
  <si>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</si>
  <si>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</si>
  <si>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</si>
  <si>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</si>
  <si>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</si>
  <si>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</si>
  <si>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</si>
  <si>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</si>
  <si>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</si>
  <si>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</si>
  <si>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</si>
  <si>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</si>
  <si>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</si>
  <si>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</si>
  <si>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</si>
  <si>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</si>
  <si>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</si>
  <si>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</si>
  <si>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</si>
  <si>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</si>
  <si>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</si>
  <si>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</si>
  <si>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</si>
  <si>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</si>
  <si>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</si>
  <si>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</si>
  <si>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</si>
  <si>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</si>
  <si>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</si>
  <si>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</si>
  <si>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</si>
  <si>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</si>
  <si>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</si>
  <si>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</si>
  <si>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</si>
  <si>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</si>
  <si>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</si>
  <si>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</si>
  <si>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</si>
  <si>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</si>
  <si>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</si>
  <si>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</si>
  <si>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</si>
  <si>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</si>
  <si>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</si>
  <si>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</si>
  <si>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</si>
  <si>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</si>
  <si>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</si>
  <si>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</si>
  <si>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</si>
  <si>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</si>
  <si>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</si>
  <si>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</si>
  <si>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</si>
  <si>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</si>
  <si>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</si>
  <si>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</si>
  <si>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</si>
  <si>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</si>
  <si>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</si>
  <si>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</si>
  <si>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</si>
  <si>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</si>
  <si>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</si>
  <si>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</si>
  <si>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</si>
  <si>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</si>
  <si>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</si>
  <si>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</si>
  <si>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</si>
  <si>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</si>
  <si>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</si>
  <si>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</si>
  <si>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</si>
  <si>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</si>
  <si>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</si>
  <si>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</si>
  <si>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</si>
  <si>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</si>
  <si>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</si>
  <si>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</si>
  <si>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</si>
  <si>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</si>
  <si>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</si>
  <si>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</si>
  <si>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</si>
  <si>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</si>
  <si>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</si>
  <si>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</si>
  <si>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</si>
  <si>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</si>
  <si>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</si>
  <si>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</si>
  <si>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</si>
  <si>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</si>
  <si>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</si>
  <si>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</si>
  <si>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</si>
  <si>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</si>
  <si>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</si>
  <si>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</si>
  <si>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</si>
  <si>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</si>
  <si>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</si>
  <si>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</si>
  <si>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</si>
  <si>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</si>
  <si>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</si>
  <si>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</si>
  <si>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</si>
  <si>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</si>
  <si>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</si>
  <si>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</si>
  <si>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</si>
  <si>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</si>
  <si>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</si>
  <si>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</si>
  <si>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</si>
  <si>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</si>
  <si>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</si>
  <si>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</si>
  <si>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</si>
  <si>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</si>
  <si>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</si>
  <si>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</si>
  <si>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</si>
  <si>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</si>
  <si>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</si>
  <si>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</si>
  <si>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</si>
  <si>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</si>
  <si>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</si>
  <si>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</si>
  <si>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</si>
  <si>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</si>
  <si>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</si>
  <si>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</si>
  <si>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</si>
  <si>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</si>
  <si>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</si>
  <si>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</si>
  <si>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</si>
  <si>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</si>
  <si>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</si>
  <si>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</si>
  <si>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</si>
  <si>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</si>
  <si>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</si>
  <si>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</si>
  <si>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</si>
  <si>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</si>
  <si>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</si>
  <si>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</si>
  <si>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</si>
  <si>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</si>
  <si>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</si>
  <si>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</si>
  <si>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</si>
  <si>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</si>
  <si>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</si>
  <si>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</si>
  <si>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</si>
  <si>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</si>
  <si>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</si>
  <si>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</si>
  <si>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</si>
  <si>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</si>
  <si>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</si>
  <si>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</si>
  <si>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</si>
  <si>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</si>
  <si>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</si>
  <si>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</si>
  <si>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</si>
  <si>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</si>
  <si>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</si>
  <si>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</si>
  <si>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</si>
  <si>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</si>
  <si>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</si>
  <si>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</si>
  <si>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</si>
  <si>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</si>
  <si>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</si>
  <si>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</si>
  <si>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</si>
  <si>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</si>
  <si>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</si>
  <si>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</si>
  <si>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</si>
  <si>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</si>
  <si>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</si>
  <si>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</si>
  <si>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</si>
  <si>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</si>
  <si>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</si>
  <si>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</si>
  <si>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</si>
  <si>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</si>
  <si>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</si>
  <si>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</si>
  <si>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</si>
  <si>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</si>
  <si>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</si>
  <si>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</si>
  <si>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</si>
  <si>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</si>
  <si>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</si>
  <si>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</si>
  <si>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</si>
  <si>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</si>
  <si>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</si>
  <si>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</si>
  <si>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</si>
  <si>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</si>
  <si>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</si>
  <si>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</si>
  <si>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</si>
  <si>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</si>
  <si>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</si>
  <si>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</si>
  <si>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</si>
  <si>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</si>
  <si>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</si>
  <si>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</si>
  <si>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</si>
  <si>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</si>
  <si>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</si>
  <si>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</si>
  <si>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</si>
  <si>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</si>
  <si>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</si>
  <si>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</si>
  <si>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</si>
  <si>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</si>
  <si>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</si>
  <si>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</si>
  <si>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</si>
  <si>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</si>
  <si>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</si>
  <si>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</si>
  <si>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</si>
  <si>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</si>
  <si>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</si>
  <si>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</si>
  <si>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</si>
  <si>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</si>
  <si>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</si>
  <si>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</si>
  <si>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</si>
  <si>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</si>
  <si>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</si>
  <si>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</si>
  <si>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</si>
  <si>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</si>
  <si>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</si>
  <si>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</si>
  <si>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</si>
  <si>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</si>
  <si>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</si>
  <si>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</si>
  <si>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</si>
  <si>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</si>
  <si>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</si>
  <si>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</si>
  <si>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</si>
  <si>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</si>
  <si>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</si>
  <si>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</si>
  <si>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</si>
  <si>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</si>
  <si>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</si>
  <si>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</si>
  <si>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</si>
  <si>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</si>
  <si>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</si>
  <si>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</si>
  <si>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</si>
  <si>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</si>
  <si>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</si>
  <si>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</si>
  <si>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</si>
  <si>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</si>
  <si>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</si>
  <si>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</si>
  <si>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</si>
  <si>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</si>
  <si>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</si>
  <si>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</si>
  <si>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</si>
  <si>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</si>
  <si>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</si>
  <si>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</si>
  <si>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</si>
  <si>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</si>
  <si>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</si>
  <si>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</si>
  <si>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</si>
  <si>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</si>
  <si>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</si>
  <si>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</si>
  <si>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</si>
  <si>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</si>
  <si>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</si>
  <si>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</si>
  <si>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</si>
  <si>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</si>
  <si>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</si>
  <si>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</si>
  <si>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</si>
  <si>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</si>
  <si>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</si>
  <si>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</si>
  <si>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</si>
  <si>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</si>
  <si>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</si>
  <si>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</si>
  <si>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</si>
  <si>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</si>
  <si>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</si>
  <si>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</si>
  <si>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</si>
  <si>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</si>
  <si>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</si>
  <si>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</si>
  <si>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</si>
  <si>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</si>
  <si>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</si>
  <si>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</si>
  <si>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</si>
  <si>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</si>
  <si>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</si>
  <si>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</si>
  <si>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</si>
  <si>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</si>
  <si>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</si>
  <si>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</si>
  <si>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</si>
  <si>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</si>
  <si>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</si>
  <si>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</si>
  <si>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</si>
  <si>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</si>
  <si>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</si>
  <si>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</si>
  <si>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</si>
  <si>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</si>
  <si>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</si>
  <si>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</si>
  <si>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</si>
  <si>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</si>
  <si>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</si>
  <si>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</si>
  <si>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</si>
  <si>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</si>
  <si>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</si>
  <si>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</si>
  <si>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</si>
  <si>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</si>
  <si>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</si>
  <si>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</si>
  <si>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</si>
  <si>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</si>
  <si>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</si>
  <si>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</si>
  <si>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</si>
  <si>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</si>
  <si>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</si>
  <si>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</si>
  <si>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</si>
  <si>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</si>
  <si>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</si>
  <si>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</si>
  <si>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</si>
  <si>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</si>
  <si>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</si>
  <si>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</si>
  <si>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</si>
  <si>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</si>
  <si>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</si>
  <si>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</si>
  <si>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</si>
  <si>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</si>
  <si>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</si>
  <si>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</si>
  <si>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</si>
  <si>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</si>
  <si>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</si>
  <si>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</si>
  <si>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</si>
  <si>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</si>
  <si>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</si>
  <si>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</si>
  <si>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</si>
  <si>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</si>
  <si>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</si>
  <si>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</si>
  <si>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</si>
  <si>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</si>
  <si>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</si>
  <si>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</si>
  <si>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</si>
  <si>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</si>
  <si>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</si>
  <si>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</si>
  <si>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</si>
  <si>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</si>
  <si>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</si>
  <si>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</si>
  <si>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</si>
  <si>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</si>
  <si>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</si>
  <si>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</si>
  <si>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</si>
  <si>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</si>
  <si>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</si>
  <si>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</si>
  <si>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</si>
  <si>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</si>
  <si>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</si>
  <si>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</si>
  <si>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</si>
  <si>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</si>
  <si>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</si>
  <si>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</si>
  <si>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</si>
  <si>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</si>
  <si>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</si>
  <si>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</si>
  <si>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</si>
  <si>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</si>
  <si>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</si>
  <si>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</si>
  <si>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</si>
  <si>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</si>
  <si>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</si>
  <si>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</si>
  <si>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</si>
  <si>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</si>
  <si>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</si>
  <si>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</si>
  <si>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</si>
  <si>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</si>
  <si>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</si>
  <si>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</si>
  <si>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</si>
  <si>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</si>
  <si>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</si>
  <si>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</si>
  <si>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</si>
  <si>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</si>
  <si>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</si>
  <si>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</si>
  <si>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</si>
  <si>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</si>
  <si>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</si>
  <si>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</si>
  <si>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</si>
  <si>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</si>
  <si>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</si>
  <si>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</si>
  <si>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</si>
  <si>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</si>
  <si>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</si>
  <si>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</si>
  <si>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</si>
  <si>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</si>
  <si>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</si>
  <si>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</si>
  <si>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</si>
  <si>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</si>
  <si>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</si>
  <si>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</si>
  <si>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</si>
  <si>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</si>
  <si>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</si>
  <si>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</si>
  <si>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</si>
  <si>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</si>
  <si>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</si>
  <si>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</si>
  <si>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</si>
  <si>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</si>
  <si>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</si>
  <si>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</si>
  <si>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</si>
  <si>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</si>
  <si>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</si>
  <si>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</si>
  <si>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</si>
  <si>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</si>
  <si>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</si>
  <si>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</si>
  <si>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</si>
  <si>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</si>
  <si>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</si>
  <si>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</si>
  <si>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</si>
  <si>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</si>
  <si>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</si>
  <si>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</si>
  <si>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</si>
  <si>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</si>
  <si>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</si>
  <si>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</si>
  <si>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</si>
  <si>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</si>
  <si>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</si>
  <si>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</si>
  <si>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</si>
  <si>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</si>
  <si>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</si>
  <si>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</si>
  <si>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</si>
  <si>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</si>
  <si>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</si>
  <si>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</si>
  <si>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</si>
  <si>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</si>
  <si>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</si>
  <si>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</si>
  <si>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</si>
  <si>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</si>
  <si>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</si>
  <si>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</si>
  <si>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</si>
  <si>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</si>
  <si>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</si>
  <si>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</si>
  <si>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</si>
  <si>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</si>
  <si>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</si>
  <si>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</si>
  <si>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</si>
  <si>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</si>
  <si>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</si>
  <si>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</si>
  <si>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</si>
  <si>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</si>
  <si>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</si>
  <si>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</si>
  <si>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</si>
  <si>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</si>
  <si>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</si>
  <si>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</si>
  <si>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</si>
  <si>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</si>
  <si>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</si>
  <si>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</si>
  <si>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</si>
  <si>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</si>
  <si>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</si>
  <si>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</si>
  <si>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</si>
  <si>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</si>
  <si>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</si>
  <si>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</si>
  <si>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</si>
  <si>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</si>
  <si>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</si>
  <si>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</si>
  <si>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</si>
  <si>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</si>
  <si>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</si>
  <si>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</si>
  <si>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</si>
  <si>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</si>
  <si>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</si>
  <si>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</si>
  <si>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</si>
  <si>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</si>
  <si>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</si>
  <si>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</si>
  <si>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</si>
  <si>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</si>
  <si>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</si>
  <si>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</si>
  <si>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</si>
  <si>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</si>
  <si>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</si>
  <si>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</si>
  <si>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</si>
  <si>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</si>
  <si>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</si>
  <si>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</si>
  <si>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</si>
  <si>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</si>
  <si>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</si>
  <si>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</si>
  <si>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</si>
  <si>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</si>
  <si>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</si>
  <si>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</si>
  <si>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</si>
  <si>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</si>
  <si>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</si>
  <si>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</si>
  <si>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</si>
  <si>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</si>
  <si>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</si>
  <si>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</si>
  <si>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</si>
  <si>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</si>
  <si>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</si>
  <si>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</si>
  <si>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</si>
  <si>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</si>
  <si>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</si>
  <si>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</si>
  <si>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</si>
  <si>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</si>
  <si>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</si>
  <si>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</si>
  <si>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</si>
  <si>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</si>
  <si>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</si>
  <si>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</si>
  <si>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</si>
  <si>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</si>
  <si>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</si>
  <si>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</si>
  <si>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</si>
  <si>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</si>
  <si>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</si>
  <si>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</si>
  <si>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</si>
  <si>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</si>
  <si>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</si>
  <si>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</si>
  <si>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</si>
  <si>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</si>
  <si>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</si>
  <si>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</si>
  <si>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</si>
  <si>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</si>
  <si>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</si>
  <si>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</si>
  <si>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</si>
  <si>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</si>
  <si>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</si>
  <si>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</si>
  <si>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</si>
  <si>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</si>
  <si>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</si>
  <si>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</si>
  <si>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</si>
  <si>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</si>
  <si>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</si>
  <si>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</si>
  <si>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</si>
  <si>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</si>
  <si>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</si>
  <si>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</si>
  <si>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</si>
  <si>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</si>
  <si>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</si>
  <si>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</si>
  <si>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</si>
  <si>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</si>
  <si>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</si>
  <si>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</si>
  <si>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</si>
  <si>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</si>
  <si>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</si>
  <si>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</si>
  <si>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</si>
  <si>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</si>
  <si>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</si>
  <si>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</si>
  <si>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</si>
  <si>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</si>
  <si>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</si>
  <si>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</si>
  <si>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</si>
  <si>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</si>
  <si>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</si>
  <si>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</si>
  <si>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</si>
  <si>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</si>
  <si>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</si>
  <si>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</si>
  <si>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</si>
  <si>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</si>
  <si>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</si>
  <si>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</si>
  <si>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</si>
  <si>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</si>
  <si>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</si>
  <si>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</si>
  <si>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</si>
  <si>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</si>
  <si>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</si>
  <si>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</si>
  <si>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</si>
  <si>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</si>
  <si>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</si>
  <si>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</si>
  <si>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</si>
  <si>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</si>
  <si>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</si>
  <si>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</si>
  <si>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</si>
  <si>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</si>
  <si>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</si>
  <si>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</si>
  <si>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</si>
  <si>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</si>
  <si>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</si>
  <si>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</si>
  <si>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</si>
  <si>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</si>
  <si>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</si>
  <si>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</si>
  <si>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</si>
  <si>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</si>
  <si>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</si>
  <si>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</si>
  <si>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</si>
  <si>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</si>
  <si>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</si>
  <si>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</si>
  <si>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</si>
  <si>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</si>
  <si>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</si>
  <si>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</si>
  <si>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</si>
  <si>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</si>
  <si>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</si>
  <si>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</si>
  <si>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</si>
  <si>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</si>
  <si>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</si>
  <si>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</si>
  <si>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</si>
  <si>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</si>
  <si>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</si>
  <si>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</si>
  <si>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</si>
  <si>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</si>
  <si>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</si>
  <si>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</si>
  <si>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</si>
  <si>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</si>
  <si>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</si>
  <si>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</si>
  <si>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</si>
  <si>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</si>
  <si>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</si>
  <si>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</si>
  <si>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</si>
  <si>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</si>
  <si>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</si>
  <si>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</si>
  <si>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</si>
  <si>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</si>
  <si>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</si>
  <si>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</si>
  <si>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</si>
  <si>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</si>
  <si>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</si>
  <si>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</si>
  <si>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</si>
  <si>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</si>
  <si>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</si>
  <si>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</si>
  <si>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</si>
  <si>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</si>
  <si>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</si>
  <si>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</si>
  <si>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</si>
  <si>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</si>
  <si>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</si>
  <si>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</si>
  <si>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</si>
  <si>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</si>
  <si>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</si>
  <si>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</si>
  <si>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</si>
  <si>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</si>
  <si>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</si>
  <si>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</si>
  <si>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</si>
  <si>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</si>
  <si>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</si>
  <si>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</si>
  <si>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</si>
  <si>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</si>
  <si>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</si>
  <si>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</si>
  <si>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</si>
  <si>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</si>
  <si>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</si>
  <si>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</si>
  <si>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</si>
  <si>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</si>
  <si>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</si>
  <si>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</si>
  <si>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</si>
  <si>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</si>
  <si>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</si>
  <si>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</si>
  <si>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</si>
  <si>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</si>
  <si>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</si>
  <si>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</si>
  <si>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</si>
  <si>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</si>
  <si>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</si>
  <si>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</si>
  <si>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</si>
  <si>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</si>
  <si>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</si>
  <si>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</si>
  <si>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</si>
  <si>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</si>
  <si>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</si>
  <si>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</si>
  <si>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</si>
  <si>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</si>
  <si>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</si>
  <si>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</si>
  <si>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</si>
  <si>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</si>
  <si>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</si>
  <si>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</si>
  <si>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</si>
  <si>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</si>
  <si>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</si>
  <si>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</si>
  <si>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</si>
  <si>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</si>
  <si>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</si>
  <si>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</si>
  <si>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</si>
  <si>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</si>
  <si>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</si>
  <si>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</si>
  <si>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</si>
  <si>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</si>
  <si>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</si>
  <si>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</si>
  <si>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</si>
  <si>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</si>
  <si>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</si>
  <si>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</si>
  <si>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</si>
  <si>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</si>
  <si>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</si>
  <si>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</si>
  <si>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</si>
  <si>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</si>
  <si>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</si>
  <si>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</si>
  <si>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</si>
  <si>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</si>
  <si>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</si>
  <si>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</si>
  <si>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</si>
  <si>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</si>
  <si>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</si>
  <si>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</si>
  <si>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</si>
  <si>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</si>
  <si>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</si>
  <si>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</si>
  <si>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</si>
  <si>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</si>
  <si>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</si>
  <si>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</si>
  <si>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</si>
  <si>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</si>
  <si>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</si>
  <si>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</si>
  <si>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</si>
  <si>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</si>
  <si>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</si>
  <si>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</si>
  <si>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</si>
  <si>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</si>
  <si>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</si>
  <si>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</si>
  <si>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</si>
  <si>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</si>
  <si>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</si>
  <si>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</si>
  <si>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</si>
  <si>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</si>
  <si>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</si>
  <si>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</si>
  <si>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</si>
  <si>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</si>
  <si>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</si>
  <si>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</si>
  <si>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</si>
  <si>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</si>
  <si>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</si>
  <si>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</si>
  <si>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</si>
  <si>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</si>
  <si>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</si>
  <si>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</si>
  <si>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</si>
  <si>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</si>
  <si>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</si>
  <si>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</si>
  <si>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</si>
  <si>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</si>
  <si>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</si>
  <si>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</si>
  <si>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</si>
  <si>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</si>
  <si>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</si>
  <si>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</si>
  <si>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</si>
  <si>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</si>
  <si>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</si>
  <si>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</si>
  <si>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</si>
  <si>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</si>
  <si>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</si>
  <si>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</si>
  <si>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</si>
  <si>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</si>
  <si>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</si>
  <si>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</si>
  <si>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</si>
  <si>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</si>
  <si>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</si>
  <si>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</si>
  <si>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</si>
  <si>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</si>
  <si>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</si>
  <si>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</si>
  <si>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</si>
  <si>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</si>
  <si>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</si>
  <si>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</si>
  <si>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</si>
  <si>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</si>
  <si>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</si>
  <si>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</si>
  <si>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</si>
  <si>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</si>
  <si>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</si>
  <si>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</si>
  <si>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</si>
  <si>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</si>
  <si>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</si>
  <si>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</si>
  <si>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</si>
  <si>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</si>
  <si>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</si>
  <si>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</si>
  <si>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</si>
  <si>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</si>
  <si>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</si>
  <si>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</si>
  <si>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</si>
  <si>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</si>
  <si>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</si>
  <si>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</si>
  <si>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</si>
  <si>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</si>
  <si>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</si>
  <si>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</si>
  <si>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</si>
  <si>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</si>
  <si>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</si>
  <si>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</si>
  <si>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</si>
  <si>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</si>
  <si>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</si>
  <si>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</si>
  <si>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</si>
  <si>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</si>
  <si>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</si>
  <si>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</si>
  <si>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</si>
  <si>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</si>
  <si>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</si>
  <si>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</si>
  <si>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</si>
  <si>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</si>
  <si>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</si>
  <si>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</si>
  <si>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</si>
  <si>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</si>
  <si>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</si>
  <si>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</si>
  <si>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</si>
  <si>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</si>
  <si>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</si>
  <si>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</si>
  <si>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</si>
  <si>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</si>
  <si>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</si>
  <si>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</si>
  <si>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</si>
  <si>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</si>
  <si>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</si>
  <si>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</si>
  <si>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</si>
  <si>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</si>
  <si>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</si>
  <si>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</si>
  <si>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</si>
  <si>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</si>
  <si>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</si>
  <si>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</si>
  <si>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</si>
  <si>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</si>
  <si>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</si>
  <si>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</si>
  <si>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</si>
  <si>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</si>
  <si>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</si>
  <si>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</si>
  <si>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</si>
  <si>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</si>
  <si>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</si>
  <si>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</si>
  <si>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</si>
  <si>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</si>
  <si>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</si>
  <si>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</si>
  <si>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</si>
  <si>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</si>
  <si>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</si>
  <si>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</si>
  <si>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</si>
  <si>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</si>
  <si>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</si>
  <si>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</si>
  <si>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</si>
  <si>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</si>
  <si>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</si>
  <si>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</si>
  <si>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</si>
  <si>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</si>
  <si>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</si>
  <si>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</si>
  <si>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</si>
  <si>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</si>
  <si>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</si>
  <si>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</si>
  <si>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</si>
  <si>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</si>
  <si>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</si>
  <si>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</si>
  <si>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</si>
  <si>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</si>
  <si>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</si>
  <si>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</si>
  <si>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</si>
  <si>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</si>
  <si>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</si>
  <si>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</si>
  <si>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</si>
  <si>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</si>
  <si>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</si>
  <si>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</si>
  <si>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</si>
  <si>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</si>
  <si>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</si>
  <si>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</si>
  <si>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</si>
  <si>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</si>
  <si>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</si>
  <si>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</si>
  <si>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</si>
  <si>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</si>
  <si>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</si>
  <si>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</si>
  <si>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</si>
  <si>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</si>
  <si>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</si>
  <si>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</si>
  <si>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</si>
  <si>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</si>
  <si>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</si>
  <si>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</si>
  <si>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</si>
  <si>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</si>
  <si>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</si>
  <si>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</si>
  <si>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</si>
  <si>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</si>
  <si>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</si>
  <si>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</si>
  <si>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</si>
  <si>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</si>
  <si>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</si>
  <si>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</si>
  <si>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</si>
  <si>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</si>
  <si>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</si>
  <si>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</si>
  <si>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</si>
  <si>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</si>
  <si>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</si>
  <si>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</si>
  <si>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</si>
  <si>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</si>
  <si>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</si>
  <si>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</si>
  <si>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</si>
  <si>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</si>
  <si>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</si>
  <si>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</si>
  <si>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</si>
  <si>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</si>
  <si>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</si>
  <si>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</si>
  <si>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</si>
  <si>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</si>
  <si>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</si>
  <si>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</si>
  <si>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</si>
  <si>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</si>
  <si>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</si>
  <si>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</si>
  <si>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</si>
  <si>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</si>
  <si>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</si>
  <si>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</si>
  <si>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</si>
  <si>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</si>
  <si>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</si>
  <si>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</si>
  <si>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</si>
  <si>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</si>
  <si>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</si>
  <si>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</si>
  <si>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</si>
  <si>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</si>
  <si>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</si>
  <si>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</si>
  <si>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</si>
  <si>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</si>
  <si>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</si>
  <si>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</si>
  <si>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</si>
  <si>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</si>
  <si>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</si>
  <si>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</si>
  <si>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</si>
  <si>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</si>
  <si>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</si>
  <si>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</si>
  <si>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</si>
  <si>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</si>
  <si>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</si>
  <si>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</si>
  <si>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</si>
  <si>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</si>
  <si>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</si>
  <si>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</si>
  <si>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</si>
  <si>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</si>
  <si>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</si>
  <si>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</si>
  <si>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</si>
  <si>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</si>
  <si>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</si>
  <si>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</si>
  <si>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</si>
  <si>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</si>
  <si>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</si>
  <si>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</si>
  <si>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</si>
  <si>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</si>
  <si>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</si>
  <si>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</si>
  <si>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</si>
  <si>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</si>
  <si>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</si>
  <si>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</si>
  <si>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</si>
  <si>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</si>
  <si>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</si>
  <si>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</si>
  <si>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</si>
  <si>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</si>
  <si>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</si>
  <si>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</si>
  <si>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</si>
  <si>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</si>
  <si>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</si>
  <si>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</si>
  <si>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</si>
  <si>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</si>
  <si>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</si>
  <si>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</si>
  <si>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</si>
  <si>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</si>
  <si>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</si>
  <si>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</si>
  <si>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</si>
  <si>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</si>
  <si>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</si>
  <si>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</si>
  <si>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</si>
  <si>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</si>
  <si>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</si>
  <si>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</si>
  <si>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</si>
  <si>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</si>
  <si>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</si>
  <si>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</si>
  <si>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</si>
  <si>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</si>
  <si>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</si>
  <si>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</si>
  <si>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</si>
  <si>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</si>
  <si>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</si>
  <si>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</si>
  <si>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</si>
  <si>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</si>
  <si>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</si>
  <si>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</si>
  <si>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</si>
  <si>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</si>
  <si>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</si>
  <si>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</si>
  <si>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</si>
  <si>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</si>
  <si>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</si>
  <si>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</si>
  <si>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</si>
  <si>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</si>
  <si>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</si>
  <si>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</si>
  <si>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</si>
  <si>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</si>
  <si>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</si>
  <si>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</si>
  <si>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</si>
  <si>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</si>
  <si>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</si>
  <si>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</si>
  <si>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</si>
  <si>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</si>
  <si>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</si>
  <si>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</si>
  <si>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</si>
  <si>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</si>
  <si>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</si>
  <si>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</si>
  <si>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</si>
  <si>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</si>
  <si>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</si>
  <si>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</si>
  <si>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</si>
  <si>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</si>
  <si>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</si>
  <si>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</si>
  <si>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</si>
  <si>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</si>
  <si>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</si>
  <si>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</si>
  <si>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</si>
  <si>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</si>
  <si>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</si>
  <si>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</si>
  <si>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</si>
  <si>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</si>
  <si>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</si>
  <si>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</si>
  <si>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</si>
  <si>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</si>
  <si>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</si>
  <si>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</si>
  <si>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</si>
  <si>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</si>
  <si>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</si>
  <si>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</si>
  <si>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</si>
  <si>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</si>
  <si>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</si>
  <si>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</si>
  <si>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</si>
  <si>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</si>
  <si>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</si>
  <si>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</si>
  <si>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</si>
  <si>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</si>
  <si>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</si>
  <si>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</si>
  <si>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</si>
  <si>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</si>
  <si>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</si>
  <si>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</si>
  <si>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</si>
  <si>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</si>
  <si>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</si>
  <si>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</si>
  <si>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</si>
  <si>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</si>
  <si>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</si>
  <si>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</si>
  <si>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</si>
  <si>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</si>
  <si>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</si>
  <si>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</si>
  <si>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</si>
  <si>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</si>
  <si>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</si>
  <si>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</si>
  <si>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</si>
  <si>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</si>
  <si>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</si>
  <si>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</si>
  <si>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</si>
  <si>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</si>
  <si>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</si>
  <si>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</si>
  <si>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</si>
  <si>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</si>
  <si>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</si>
  <si>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</si>
  <si>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</si>
  <si>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</si>
  <si>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</si>
  <si>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</si>
  <si>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</si>
  <si>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</si>
  <si>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</si>
  <si>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</si>
  <si>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</si>
  <si>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</si>
  <si>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</si>
  <si>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</si>
  <si>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</si>
  <si>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</si>
  <si>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</si>
  <si>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</si>
  <si>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</si>
  <si>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</si>
  <si>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</si>
  <si>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</si>
  <si>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</si>
  <si>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</si>
  <si>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</si>
  <si>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</si>
  <si>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</si>
  <si>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</si>
  <si>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</si>
  <si>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</si>
  <si>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</si>
  <si>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</si>
  <si>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</si>
  <si>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</si>
  <si>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</si>
  <si>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</si>
  <si>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</si>
  <si>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</si>
  <si>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</si>
  <si>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</si>
  <si>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</si>
  <si>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</si>
  <si>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</si>
  <si>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</si>
  <si>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</si>
  <si>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</si>
  <si>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</si>
  <si>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</si>
  <si>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</si>
  <si>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</si>
  <si>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</si>
  <si>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</si>
  <si>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</si>
  <si>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</si>
  <si>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</si>
  <si>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</si>
  <si>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</si>
  <si>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</si>
  <si>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</si>
  <si>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</si>
  <si>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</si>
  <si>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</si>
  <si>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</si>
  <si>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</si>
  <si>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</si>
  <si>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</si>
  <si>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</si>
  <si>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</si>
  <si>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</si>
  <si>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</si>
  <si>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</si>
  <si>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</si>
  <si>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</si>
  <si>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</si>
  <si>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</si>
  <si>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</si>
  <si>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</si>
  <si>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</si>
  <si>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</si>
  <si>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</si>
  <si>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</si>
  <si>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</si>
  <si>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</si>
  <si>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</si>
  <si>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</si>
  <si>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</si>
  <si>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</si>
  <si>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</si>
  <si>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</si>
  <si>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</si>
  <si>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</si>
  <si>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</si>
  <si>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</si>
  <si>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</si>
  <si>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</si>
  <si>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</si>
  <si>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</si>
  <si>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</si>
  <si>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</si>
  <si>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</si>
  <si>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</si>
  <si>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</si>
  <si>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</si>
  <si>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</si>
  <si>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</si>
  <si>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</si>
  <si>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</si>
  <si>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</si>
  <si>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</si>
  <si>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</si>
  <si>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</si>
  <si>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</si>
  <si>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</si>
  <si>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</si>
  <si>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</si>
  <si>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</si>
  <si>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</si>
  <si>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</si>
  <si>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</si>
  <si>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</si>
  <si>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</si>
  <si>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</si>
  <si>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</si>
  <si>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</si>
  <si>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</si>
  <si>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</si>
  <si>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</si>
  <si>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</si>
  <si>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</si>
  <si>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</si>
  <si>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</si>
  <si>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</si>
  <si>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</si>
  <si>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</si>
  <si>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</si>
  <si>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</si>
  <si>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</si>
  <si>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</si>
  <si>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</si>
  <si>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</si>
  <si>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</si>
  <si>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</si>
  <si>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</si>
  <si>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</si>
  <si>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</si>
  <si>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</si>
  <si>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</si>
  <si>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</si>
  <si>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</si>
  <si>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</si>
  <si>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</si>
  <si>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</si>
  <si>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</si>
  <si>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</si>
  <si>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</si>
  <si>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</si>
  <si>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</si>
  <si>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</si>
  <si>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</si>
  <si>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</si>
  <si>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</si>
  <si>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</si>
  <si>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</si>
  <si>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</si>
  <si>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</si>
  <si>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</si>
  <si>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</si>
  <si>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</si>
  <si>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</si>
  <si>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</si>
  <si>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</si>
  <si>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</si>
  <si>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</si>
  <si>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</si>
  <si>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</si>
  <si>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</si>
  <si>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</si>
  <si>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</si>
  <si>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</si>
  <si>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</si>
  <si>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</si>
  <si>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</si>
  <si>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</si>
  <si>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</si>
  <si>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</si>
  <si>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</si>
  <si>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</si>
  <si>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</si>
  <si>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</si>
  <si>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</si>
  <si>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</si>
  <si>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</si>
  <si>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</si>
  <si>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</si>
  <si>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</si>
  <si>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</si>
  <si>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</si>
  <si>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</si>
  <si>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</si>
  <si>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</si>
  <si>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</si>
  <si>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</si>
  <si>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</si>
  <si>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</si>
  <si>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</si>
  <si>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</si>
  <si>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</si>
  <si>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</si>
  <si>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</si>
  <si>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</si>
  <si>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</si>
  <si>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</si>
  <si>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</si>
  <si>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</si>
  <si>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</si>
  <si>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</si>
  <si>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</si>
  <si>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</si>
  <si>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</si>
  <si>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</si>
  <si>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</si>
  <si>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</si>
  <si>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</si>
  <si>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</si>
  <si>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</si>
  <si>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</si>
  <si>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</si>
  <si>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</si>
  <si>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</si>
  <si>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</si>
  <si>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</si>
  <si>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</si>
  <si>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</si>
  <si>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</si>
  <si>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</si>
  <si>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</si>
  <si>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</si>
  <si>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</si>
  <si>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</si>
  <si>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</si>
  <si>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</si>
  <si>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</si>
  <si>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</si>
  <si>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</si>
  <si>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</si>
  <si>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</si>
  <si>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</si>
  <si>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</si>
  <si>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</si>
  <si>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</si>
  <si>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</si>
  <si>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</si>
  <si>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</si>
  <si>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</si>
  <si>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</si>
  <si>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</si>
  <si>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</si>
  <si>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</si>
  <si>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</si>
  <si>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</si>
  <si>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</si>
  <si>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</si>
  <si>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</si>
  <si>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</si>
  <si>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</si>
  <si>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</si>
  <si>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</si>
  <si>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</si>
  <si>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</si>
  <si>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</si>
  <si>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</si>
  <si>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</si>
  <si>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</si>
  <si>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</si>
  <si>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</si>
  <si>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</si>
  <si>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</si>
  <si>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</si>
  <si>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</si>
  <si>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</si>
  <si>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</si>
  <si>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</si>
  <si>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</si>
  <si>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</si>
  <si>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</si>
  <si>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</si>
  <si>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</si>
  <si>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</si>
  <si>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</si>
  <si>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</si>
  <si>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</si>
  <si>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</si>
  <si>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</si>
  <si>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</si>
  <si>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</si>
  <si>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</si>
  <si>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</si>
  <si>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</si>
  <si>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</si>
  <si>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</si>
  <si>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</si>
  <si>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</si>
  <si>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</si>
  <si>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</si>
  <si>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</si>
  <si>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</si>
  <si>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</si>
  <si>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</si>
  <si>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</si>
  <si>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</si>
  <si>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</si>
  <si>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</si>
  <si>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</si>
  <si>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</si>
  <si>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</si>
  <si>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</si>
  <si>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</si>
  <si>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</si>
  <si>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</si>
  <si>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</si>
  <si>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</si>
  <si>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</si>
  <si>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</si>
  <si>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</si>
  <si>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</si>
  <si>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</si>
  <si>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</si>
  <si>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</si>
  <si>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</si>
  <si>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</si>
  <si>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</si>
  <si>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</si>
  <si>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</si>
  <si>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</si>
  <si>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</si>
  <si>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</si>
  <si>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</si>
  <si>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</si>
  <si>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</si>
  <si>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</si>
  <si>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</si>
  <si>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</si>
  <si>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</si>
  <si>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</si>
  <si>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</si>
  <si>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</si>
  <si>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</si>
  <si>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</si>
  <si>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</si>
  <si>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</si>
  <si>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</si>
  <si>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</si>
  <si>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</si>
  <si>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</si>
  <si>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</si>
  <si>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</si>
  <si>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</si>
  <si>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</si>
  <si>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</si>
  <si>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</si>
  <si>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</si>
  <si>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</si>
  <si>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</si>
  <si>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</si>
  <si>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</si>
  <si>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</si>
  <si>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</si>
  <si>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</si>
  <si>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</si>
  <si>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</si>
  <si>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</si>
  <si>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</si>
  <si>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</si>
  <si>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</si>
  <si>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</si>
  <si>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</si>
  <si>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</si>
  <si>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</si>
  <si>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</si>
  <si>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</si>
  <si>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</si>
  <si>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</si>
  <si>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</si>
  <si>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</si>
  <si>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</si>
  <si>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</si>
  <si>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</si>
  <si>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</si>
  <si>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</si>
  <si>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</si>
  <si>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</si>
  <si>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</si>
  <si>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</si>
  <si>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</si>
  <si>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</si>
  <si>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</si>
  <si>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</si>
  <si>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</si>
  <si>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</si>
  <si>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</si>
  <si>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</si>
  <si>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</si>
  <si>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</si>
  <si>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</si>
  <si>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</si>
  <si>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</si>
  <si>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</si>
  <si>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</si>
  <si>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</si>
  <si>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</si>
  <si>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</si>
  <si>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</si>
  <si>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</si>
  <si>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</si>
  <si>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</si>
  <si>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</si>
  <si>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</si>
  <si>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</si>
  <si>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</si>
  <si>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</si>
  <si>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</si>
  <si>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</si>
  <si>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</si>
  <si>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</si>
  <si>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</si>
  <si>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</si>
  <si>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</si>
  <si>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</si>
  <si>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</si>
  <si>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</si>
  <si>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</si>
  <si>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</si>
  <si>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</si>
  <si>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</si>
  <si>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</si>
  <si>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</si>
  <si>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</si>
  <si>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</si>
  <si>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</si>
  <si>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</si>
  <si>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</si>
  <si>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</si>
  <si>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</si>
  <si>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</si>
  <si>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</si>
  <si>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</si>
  <si>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</si>
  <si>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</si>
  <si>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</si>
  <si>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</si>
  <si>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</si>
  <si>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</si>
  <si>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</si>
  <si>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</si>
  <si>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</si>
  <si>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</si>
  <si>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</si>
  <si>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</si>
  <si>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</si>
  <si>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</si>
  <si>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</si>
  <si>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</si>
  <si>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</si>
  <si>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</si>
  <si>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</si>
  <si>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</si>
  <si>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</si>
  <si>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</si>
  <si>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</si>
  <si>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</si>
  <si>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</si>
  <si>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</si>
  <si>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</si>
  <si>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</si>
  <si>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</si>
  <si>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</si>
  <si>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</si>
  <si>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</si>
  <si>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</si>
  <si>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</si>
  <si>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</si>
  <si>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</si>
  <si>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</si>
  <si>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</si>
  <si>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</si>
  <si>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</si>
  <si>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</si>
  <si>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</si>
  <si>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</si>
  <si>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</si>
  <si>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</si>
  <si>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</si>
  <si>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</si>
  <si>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</si>
  <si>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</si>
  <si>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</si>
  <si>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</si>
  <si>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</si>
  <si>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</si>
  <si>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</si>
  <si>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</si>
  <si>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</si>
  <si>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</si>
  <si>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</si>
  <si>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</si>
  <si>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</si>
  <si>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</si>
  <si>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</si>
  <si>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</si>
  <si>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</si>
  <si>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</si>
  <si>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</si>
  <si>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</si>
  <si>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</si>
  <si>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</si>
  <si>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</si>
  <si>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</si>
  <si>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</si>
  <si>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</si>
  <si>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</si>
  <si>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</si>
  <si>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</si>
  <si>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</si>
  <si>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</si>
  <si>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</si>
  <si>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</si>
  <si>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</si>
  <si>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</si>
  <si>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</si>
  <si>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</si>
  <si>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</si>
  <si>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</si>
  <si>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</si>
  <si>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</si>
  <si>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</si>
  <si>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</si>
  <si>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</si>
  <si>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</si>
  <si>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</si>
  <si>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</si>
  <si>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</si>
  <si>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</si>
  <si>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</si>
  <si>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</si>
  <si>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</si>
  <si>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</si>
  <si>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</si>
  <si>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</si>
  <si>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</si>
  <si>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</si>
  <si>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</si>
  <si>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</si>
  <si>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</si>
  <si>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</si>
  <si>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</si>
  <si>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</si>
  <si>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</si>
  <si>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</si>
  <si>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</si>
  <si>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</si>
  <si>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</si>
  <si>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</si>
  <si>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</si>
  <si>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</si>
  <si>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</si>
  <si>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</si>
  <si>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</si>
  <si>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</si>
  <si>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</si>
  <si>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</si>
  <si>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</si>
  <si>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</si>
  <si>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</si>
  <si>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</si>
  <si>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</si>
  <si>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</si>
  <si>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</si>
  <si>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</si>
  <si>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</si>
  <si>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</si>
  <si>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</si>
  <si>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</si>
  <si>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</si>
  <si>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</si>
  <si>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</si>
  <si>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</si>
  <si>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</si>
  <si>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</si>
  <si>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</si>
  <si>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</si>
  <si>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</si>
  <si>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</si>
  <si>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</si>
  <si>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</si>
  <si>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</si>
  <si>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</si>
  <si>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</si>
  <si>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</si>
  <si>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</si>
  <si>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</si>
  <si>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</si>
  <si>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</si>
  <si>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</si>
  <si>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</si>
  <si>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</si>
  <si>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</si>
  <si>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</si>
  <si>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</si>
  <si>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</si>
  <si>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</si>
  <si>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</si>
  <si>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</si>
  <si>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</si>
  <si>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</si>
  <si>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</si>
  <si>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</si>
  <si>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</si>
  <si>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</si>
  <si>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</si>
  <si>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</si>
  <si>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</si>
  <si>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</si>
  <si>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</si>
  <si>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</si>
  <si>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</si>
  <si>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</si>
  <si>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</si>
  <si>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</si>
  <si>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</si>
  <si>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</si>
  <si>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</si>
  <si>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</si>
  <si>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</si>
  <si>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</si>
  <si>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</si>
  <si>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</si>
  <si>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</si>
  <si>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</si>
  <si>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</si>
  <si>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</si>
  <si>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</si>
  <si>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</si>
  <si>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</si>
  <si>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</si>
  <si>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</si>
  <si>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</si>
  <si>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</si>
  <si>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</si>
  <si>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</si>
  <si>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</si>
  <si>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</si>
  <si>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</si>
  <si>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</si>
  <si>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</si>
  <si>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</si>
  <si>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</si>
  <si>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</si>
  <si>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</si>
  <si>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</si>
  <si>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</si>
  <si>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</si>
  <si>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</si>
  <si>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</si>
  <si>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</si>
  <si>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</si>
  <si>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</si>
  <si>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</si>
  <si>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</si>
  <si>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</si>
  <si>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</si>
  <si>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</si>
  <si>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</si>
  <si>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</si>
  <si>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</si>
  <si>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</si>
  <si>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</si>
  <si>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</si>
  <si>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</si>
  <si>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</si>
  <si>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</si>
  <si>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</si>
  <si>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</si>
  <si>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</si>
  <si>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</si>
  <si>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</si>
  <si>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</si>
  <si>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</si>
  <si>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</si>
  <si>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</si>
  <si>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</si>
  <si>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</si>
  <si>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</si>
  <si>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</si>
  <si>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</si>
  <si>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</si>
  <si>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</si>
  <si>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</si>
  <si>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</si>
  <si>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</si>
  <si>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</si>
  <si>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</si>
  <si>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</si>
  <si>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</si>
  <si>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</si>
  <si>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</si>
  <si>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</si>
  <si>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</si>
  <si>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</si>
  <si>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</si>
  <si>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</si>
  <si>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</si>
  <si>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</si>
  <si>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</si>
  <si>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</si>
  <si>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</si>
  <si>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</si>
  <si>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</si>
  <si>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</si>
  <si>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</si>
  <si>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</si>
  <si>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</si>
  <si>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</si>
  <si>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</si>
  <si>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</si>
  <si>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</si>
  <si>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</si>
  <si>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</si>
  <si>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</si>
  <si>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</si>
  <si>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</si>
  <si>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</si>
  <si>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</si>
  <si>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</si>
  <si>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</si>
  <si>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</si>
  <si>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</si>
  <si>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</si>
  <si>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</si>
  <si>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</si>
  <si>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</si>
  <si>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</si>
  <si>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</si>
  <si>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</si>
  <si>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</si>
  <si>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</si>
  <si>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</si>
  <si>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</si>
  <si>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</si>
  <si>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</si>
  <si>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</si>
  <si>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</si>
  <si>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</si>
  <si>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</si>
  <si>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</si>
  <si>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</si>
  <si>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</si>
  <si>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</si>
  <si>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</si>
  <si>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</si>
  <si>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</si>
  <si>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</si>
  <si>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</si>
  <si>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</si>
  <si>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</si>
  <si>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</si>
  <si>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</si>
  <si>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</si>
  <si>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</si>
  <si>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</si>
  <si>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</si>
  <si>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</si>
  <si>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</si>
  <si>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</si>
  <si>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</si>
  <si>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</si>
  <si>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</si>
  <si>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</si>
  <si>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</si>
  <si>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</si>
  <si>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</si>
  <si>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</si>
  <si>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</si>
  <si>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</si>
  <si>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</si>
  <si>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</si>
  <si>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</si>
  <si>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</si>
  <si>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</si>
  <si>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</si>
  <si>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</si>
  <si>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</si>
  <si>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</si>
  <si>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</si>
  <si>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</si>
  <si>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</si>
  <si>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</si>
  <si>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</si>
  <si>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</si>
  <si>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</si>
  <si>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</si>
  <si>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</si>
  <si>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</si>
  <si>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</si>
  <si>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</si>
  <si>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</si>
  <si>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</si>
  <si>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</si>
  <si>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</si>
  <si>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</si>
  <si>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</si>
  <si>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</si>
  <si>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</si>
  <si>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</si>
  <si>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</si>
  <si>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</si>
  <si>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</si>
  <si>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</si>
  <si>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</si>
  <si>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</si>
  <si>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</si>
  <si>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</si>
  <si>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</si>
  <si>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</si>
  <si>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</si>
  <si>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</si>
  <si>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</si>
  <si>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</si>
  <si>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</si>
  <si>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</si>
  <si>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</si>
  <si>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</si>
  <si>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</si>
  <si>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</si>
  <si>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</si>
  <si>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</si>
  <si>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</si>
  <si>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</si>
  <si>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</si>
  <si>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</si>
  <si>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</si>
  <si>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</si>
  <si>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</si>
  <si>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</si>
  <si>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</si>
  <si>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</si>
  <si>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</si>
  <si>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</si>
  <si>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</si>
  <si>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</si>
  <si>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</si>
  <si>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</si>
  <si>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</si>
  <si>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</si>
  <si>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</si>
  <si>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</si>
  <si>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</si>
  <si>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</si>
  <si>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</si>
  <si>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</si>
  <si>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</si>
  <si>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</si>
  <si>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</si>
  <si>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</si>
  <si>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</si>
  <si>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</si>
  <si>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</si>
  <si>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</si>
  <si>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</si>
  <si>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</si>
  <si>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</si>
  <si>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</si>
  <si>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</si>
  <si>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</si>
  <si>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</si>
  <si>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</si>
  <si>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</si>
  <si>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</si>
  <si>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</si>
  <si>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</si>
  <si>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</si>
  <si>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</si>
  <si>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</si>
  <si>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</si>
  <si>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</si>
  <si>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</si>
  <si>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</si>
  <si>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</si>
  <si>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</si>
  <si>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</si>
  <si>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</si>
  <si>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</si>
  <si>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</si>
  <si>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</si>
  <si>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</si>
  <si>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</si>
  <si>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</si>
  <si>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</si>
  <si>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</si>
  <si>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</si>
  <si>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</si>
  <si>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</si>
  <si>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</si>
  <si>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</si>
  <si>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</si>
  <si>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</si>
  <si>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</si>
  <si>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</si>
  <si>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</si>
  <si>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</si>
  <si>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</si>
  <si>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</si>
  <si>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</si>
  <si>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</si>
  <si>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</si>
  <si>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</si>
  <si>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</si>
  <si>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</si>
  <si>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</si>
  <si>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</si>
  <si>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</si>
  <si>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</si>
  <si>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</si>
  <si>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</si>
  <si>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</si>
  <si>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</si>
  <si>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</si>
  <si>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</si>
  <si>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</si>
  <si>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</si>
  <si>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</si>
  <si>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</si>
  <si>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</si>
  <si>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</si>
  <si>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</si>
  <si>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</si>
  <si>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</si>
  <si>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</si>
  <si>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</si>
  <si>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</si>
  <si>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</si>
  <si>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</si>
  <si>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</si>
  <si>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</si>
  <si>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</si>
  <si>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</si>
  <si>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</si>
  <si>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</si>
  <si>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</si>
  <si>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</si>
  <si>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</si>
  <si>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</si>
  <si>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</si>
  <si>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</si>
  <si>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</si>
  <si>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</si>
  <si>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</si>
  <si>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</si>
  <si>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</si>
  <si>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</si>
  <si>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</si>
  <si>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</si>
  <si>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</si>
  <si>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</si>
  <si>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</si>
  <si>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</si>
  <si>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</si>
  <si>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</si>
  <si>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</si>
  <si>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</si>
  <si>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</si>
  <si>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</si>
  <si>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</si>
  <si>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</si>
  <si>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</si>
  <si>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</si>
  <si>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</si>
  <si>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</si>
  <si>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</si>
  <si>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</si>
  <si>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</si>
  <si>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</si>
  <si>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</si>
  <si>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</si>
  <si>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</si>
  <si>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</si>
  <si>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</si>
  <si>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</si>
  <si>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</si>
  <si>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</si>
  <si>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</si>
  <si>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</si>
  <si>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</si>
  <si>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</si>
  <si>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</si>
  <si>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</si>
  <si>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</si>
  <si>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</si>
  <si>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</si>
  <si>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</si>
  <si>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</si>
  <si>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</si>
  <si>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</si>
  <si>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</si>
  <si>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</si>
  <si>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</si>
  <si>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</si>
  <si>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</si>
  <si>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</si>
  <si>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</si>
  <si>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</si>
  <si>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</si>
  <si>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</si>
  <si>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</si>
  <si>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</si>
  <si>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</si>
  <si>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</si>
  <si>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</si>
  <si>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</si>
  <si>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</si>
  <si>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</si>
  <si>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</si>
  <si>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</si>
  <si>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</si>
  <si>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</si>
  <si>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</si>
  <si>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</si>
  <si>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</si>
  <si>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</si>
  <si>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</si>
  <si>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</si>
  <si>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</si>
  <si>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</si>
  <si>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</si>
  <si>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</si>
  <si>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</si>
  <si>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</si>
  <si>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</si>
  <si>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</si>
  <si>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</si>
  <si>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</si>
  <si>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</si>
  <si>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</si>
  <si>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</si>
  <si>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</si>
  <si>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</si>
  <si>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</si>
  <si>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</si>
  <si>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</si>
  <si>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</si>
  <si>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</si>
  <si>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</si>
  <si>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</si>
  <si>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</si>
  <si>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</si>
  <si>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</si>
  <si>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</si>
  <si>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</si>
  <si>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</si>
  <si>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</si>
  <si>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</si>
  <si>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</si>
  <si>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</si>
  <si>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</si>
  <si>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</si>
  <si>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</si>
  <si>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</si>
  <si>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</si>
  <si>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</si>
  <si>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</si>
  <si>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</si>
  <si>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</si>
  <si>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</si>
  <si>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</si>
  <si>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</si>
  <si>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</si>
  <si>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</si>
  <si>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</si>
  <si>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</si>
  <si>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</si>
  <si>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</si>
  <si>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</si>
  <si>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</si>
  <si>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</si>
  <si>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</si>
  <si>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</si>
  <si>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</si>
  <si>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</si>
  <si>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</si>
  <si>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</si>
  <si>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</si>
  <si>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</si>
  <si>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</si>
  <si>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</si>
  <si>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</si>
  <si>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</si>
  <si>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</si>
  <si>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</si>
  <si>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</si>
  <si>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</si>
  <si>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</si>
  <si>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</si>
  <si>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</si>
  <si>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</si>
  <si>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</si>
  <si>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</si>
  <si>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</si>
  <si>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</si>
  <si>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</si>
  <si>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</si>
  <si>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</si>
  <si>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</si>
  <si>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</si>
  <si>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</si>
  <si>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</si>
  <si>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</si>
  <si>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</si>
  <si>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</si>
  <si>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</si>
  <si>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</si>
  <si>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</si>
  <si>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</si>
  <si>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</si>
  <si>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</si>
  <si>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</si>
  <si>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</si>
  <si>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</si>
  <si>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</si>
  <si>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</si>
  <si>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</si>
  <si>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</si>
  <si>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</si>
  <si>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</si>
  <si>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</si>
  <si>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</si>
  <si>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</si>
  <si>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</si>
  <si>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</si>
  <si>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</si>
  <si>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</si>
  <si>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</si>
  <si>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</si>
  <si>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</si>
  <si>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</si>
  <si>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</si>
  <si>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</si>
  <si>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</si>
  <si>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</si>
  <si>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</si>
  <si>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</si>
  <si>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</si>
  <si>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</si>
  <si>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</si>
  <si>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</si>
  <si>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</si>
  <si>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</si>
  <si>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</si>
  <si>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</si>
  <si>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</si>
  <si>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</si>
  <si>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</si>
  <si>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</si>
  <si>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</si>
  <si>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</si>
  <si>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</si>
  <si>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</si>
  <si>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</si>
  <si>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</si>
  <si>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</si>
  <si>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</si>
  <si>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</si>
  <si>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</si>
  <si>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</si>
  <si>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</si>
  <si>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</si>
  <si>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</si>
  <si>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</si>
  <si>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</si>
  <si>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</si>
  <si>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</si>
  <si>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</si>
  <si>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</si>
  <si>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</si>
  <si>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</si>
  <si>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</si>
  <si>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</si>
  <si>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</si>
  <si>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</si>
  <si>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</si>
  <si>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</si>
  <si>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</si>
  <si>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</si>
  <si>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</si>
  <si>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</si>
  <si>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</si>
  <si>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</si>
  <si>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</si>
  <si>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</si>
  <si>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</si>
  <si>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</si>
  <si>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</si>
  <si>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</si>
  <si>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</si>
  <si>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</si>
  <si>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</si>
  <si>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</si>
  <si>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</si>
  <si>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</si>
  <si>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</si>
  <si>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</si>
  <si>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</si>
  <si>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</si>
  <si>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</si>
  <si>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</si>
  <si>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</si>
  <si>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</si>
  <si>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</si>
  <si>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</si>
  <si>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</si>
  <si>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</si>
  <si>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</si>
  <si>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</si>
  <si>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</si>
  <si>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</si>
  <si>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</si>
  <si>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</si>
  <si>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</si>
  <si>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</si>
  <si>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</si>
  <si>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</si>
  <si>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</si>
  <si>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</si>
  <si>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</si>
  <si>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</si>
  <si>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</si>
  <si>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</si>
  <si>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</si>
  <si>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</si>
  <si>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</si>
  <si>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</si>
  <si>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</si>
  <si>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</si>
  <si>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</si>
  <si>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</si>
  <si>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</si>
  <si>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</si>
  <si>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</si>
  <si>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</si>
  <si>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</si>
  <si>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</si>
  <si>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</si>
  <si>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</si>
  <si>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</si>
  <si>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</si>
  <si>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</si>
  <si>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</si>
  <si>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</si>
  <si>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</si>
  <si>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</si>
  <si>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</si>
  <si>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</si>
  <si>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</si>
  <si>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</si>
  <si>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</si>
  <si>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</si>
  <si>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</si>
  <si>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</si>
  <si>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</si>
  <si>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</si>
  <si>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</si>
  <si>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</si>
  <si>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</si>
  <si>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</si>
  <si>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</si>
  <si>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</si>
  <si>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</si>
  <si>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</si>
  <si>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</si>
  <si>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</si>
  <si>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</si>
  <si>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</si>
  <si>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</si>
  <si>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</si>
  <si>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</si>
  <si>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</si>
  <si>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</si>
  <si>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</si>
  <si>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</si>
  <si>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</si>
  <si>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</si>
  <si>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</si>
  <si>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</si>
  <si>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</si>
  <si>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</si>
  <si>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</si>
  <si>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</si>
  <si>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</si>
  <si>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</si>
  <si>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</si>
  <si>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</si>
  <si>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</si>
  <si>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</si>
  <si>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</si>
  <si>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</si>
  <si>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</si>
  <si>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</si>
  <si>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</si>
  <si>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</si>
  <si>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</si>
  <si>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</si>
  <si>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</si>
  <si>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</si>
  <si>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</si>
  <si>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</si>
  <si>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</si>
  <si>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</si>
  <si>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</si>
  <si>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</si>
  <si>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</si>
  <si>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</si>
  <si>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</si>
  <si>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</si>
  <si>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</si>
  <si>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</si>
  <si>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</si>
  <si>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</si>
  <si>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</si>
  <si>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</si>
  <si>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</si>
  <si>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</si>
  <si>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</si>
  <si>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</si>
  <si>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</si>
  <si>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</si>
  <si>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</si>
  <si>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</si>
  <si>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</si>
  <si>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</si>
  <si>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</si>
  <si>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</si>
  <si>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</si>
  <si>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</si>
  <si>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</si>
  <si>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</si>
  <si>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</si>
  <si>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</si>
  <si>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</si>
  <si>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</si>
  <si>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</si>
  <si>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</si>
  <si>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</si>
  <si>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</si>
  <si>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</si>
  <si>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</si>
  <si>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</si>
  <si>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</si>
  <si>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</si>
  <si>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</si>
  <si>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</si>
  <si>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</si>
  <si>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</si>
  <si>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</si>
  <si>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</si>
  <si>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</si>
  <si>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</si>
  <si>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</si>
  <si>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</si>
  <si>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</si>
  <si>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</si>
  <si>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</si>
  <si>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</si>
  <si>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</si>
  <si>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</si>
  <si>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</si>
  <si>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</si>
  <si>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</si>
  <si>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</si>
  <si>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</si>
  <si>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</si>
  <si>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</si>
  <si>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</si>
  <si>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</si>
  <si>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</si>
  <si>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</si>
  <si>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</si>
  <si>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</si>
  <si>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</si>
  <si>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</si>
  <si>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</si>
  <si>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</si>
  <si>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</si>
  <si>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</si>
  <si>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</si>
  <si>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</si>
  <si>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</si>
  <si>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</si>
  <si>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</si>
  <si>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</si>
  <si>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</si>
  <si>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</si>
  <si>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</si>
  <si>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</si>
  <si>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</si>
  <si>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</si>
  <si>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</si>
  <si>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</si>
  <si>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</si>
  <si>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</si>
  <si>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</si>
  <si>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</si>
  <si>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</si>
  <si>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</si>
  <si>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</si>
  <si>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</si>
  <si>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</si>
  <si>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</si>
  <si>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</si>
  <si>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</si>
  <si>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</si>
  <si>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</si>
  <si>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</si>
  <si>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</si>
  <si>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</si>
  <si>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</si>
  <si>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</si>
  <si>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</si>
  <si>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</si>
  <si>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</si>
  <si>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</si>
  <si>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</si>
  <si>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</si>
  <si>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</si>
  <si>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</si>
  <si>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</si>
  <si>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</si>
  <si>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</si>
  <si>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</si>
  <si>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</si>
  <si>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</si>
  <si>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</si>
  <si>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</si>
  <si>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</si>
  <si>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</si>
  <si>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</si>
  <si>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</si>
  <si>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</si>
  <si>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</si>
  <si>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</si>
  <si>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</si>
  <si>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</si>
  <si>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</si>
  <si>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</si>
  <si>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</si>
  <si>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</si>
  <si>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</si>
  <si>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</si>
  <si>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</si>
  <si>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</si>
  <si>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</si>
  <si>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</si>
  <si>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</si>
  <si>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</si>
  <si>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</si>
  <si>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</si>
  <si>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</si>
  <si>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</si>
  <si>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</si>
  <si>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</si>
  <si>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</si>
  <si>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</si>
  <si>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</si>
  <si>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</si>
  <si>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</si>
  <si>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</si>
  <si>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</si>
  <si>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</si>
  <si>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</si>
  <si>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</si>
  <si>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</si>
  <si>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</si>
  <si>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</si>
  <si>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</si>
  <si>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</si>
  <si>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</si>
  <si>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</si>
  <si>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</si>
  <si>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</si>
  <si>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</si>
  <si>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</si>
  <si>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</si>
  <si>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</si>
  <si>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</si>
  <si>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</si>
  <si>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</si>
  <si>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</si>
  <si>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</si>
  <si>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</si>
  <si>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</si>
  <si>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</si>
  <si>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</si>
  <si>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</si>
  <si>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</si>
  <si>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</si>
  <si>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</si>
  <si>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</si>
  <si>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</si>
  <si>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</si>
  <si>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</si>
  <si>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</si>
  <si>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</si>
  <si>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</si>
  <si>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</si>
  <si>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</si>
  <si>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</si>
  <si>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</si>
  <si>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</si>
  <si>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</si>
  <si>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</si>
  <si>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</si>
  <si>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</si>
  <si>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</si>
  <si>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</si>
  <si>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</si>
  <si>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</si>
  <si>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</si>
  <si>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</si>
  <si>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</si>
  <si>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</si>
  <si>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</si>
  <si>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</si>
  <si>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</si>
  <si>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</si>
  <si>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</si>
  <si>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</si>
  <si>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</si>
  <si>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</si>
  <si>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</si>
  <si>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</si>
  <si>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</si>
  <si>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</si>
  <si>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</si>
  <si>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</si>
  <si>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</si>
  <si>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</si>
  <si>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</si>
  <si>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</si>
  <si>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</si>
  <si>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</si>
  <si>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</si>
  <si>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</si>
  <si>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</si>
  <si>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</si>
  <si>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</si>
  <si>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</si>
  <si>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</si>
  <si>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</si>
  <si>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</si>
  <si>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</si>
  <si>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</si>
  <si>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</si>
  <si>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</si>
  <si>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</si>
  <si>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</si>
  <si>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</si>
  <si>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</si>
  <si>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</si>
  <si>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</si>
  <si>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</si>
  <si>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</si>
  <si>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</si>
  <si>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</si>
  <si>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</si>
  <si>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</si>
  <si>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</si>
  <si>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</si>
  <si>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</si>
  <si>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</si>
  <si>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</si>
  <si>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</si>
  <si>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</si>
  <si>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</si>
  <si>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</si>
  <si>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</si>
  <si>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</si>
  <si>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</si>
  <si>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</si>
  <si>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</si>
  <si>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</si>
  <si>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</si>
  <si>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</si>
  <si>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</si>
  <si>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</si>
  <si>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</si>
  <si>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</si>
  <si>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</si>
  <si>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</si>
  <si>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</si>
  <si>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</si>
  <si>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</si>
  <si>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</si>
  <si>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</si>
  <si>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</si>
  <si>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</si>
  <si>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</si>
  <si>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</si>
  <si>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</si>
  <si>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</si>
  <si>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</si>
  <si>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</si>
  <si>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</si>
  <si>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</si>
  <si>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</si>
  <si>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</si>
  <si>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</si>
  <si>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</si>
  <si>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</si>
  <si>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</si>
  <si>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</si>
  <si>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</si>
  <si>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</si>
  <si>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</si>
  <si>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</si>
  <si>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</si>
  <si>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</si>
  <si>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</si>
  <si>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</si>
  <si>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</si>
  <si>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</si>
  <si>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</si>
  <si>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</si>
  <si>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</si>
  <si>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</si>
  <si>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</si>
  <si>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</si>
  <si>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</si>
  <si>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</si>
  <si>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</si>
  <si>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</si>
  <si>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</si>
  <si>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</si>
  <si>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</si>
  <si>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</si>
  <si>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</si>
  <si>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</si>
  <si>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</si>
  <si>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</si>
  <si>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</si>
  <si>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</si>
  <si>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</si>
  <si>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</si>
  <si>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</si>
  <si>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</si>
  <si>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</si>
  <si>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</si>
  <si>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</si>
  <si>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</si>
  <si>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</si>
  <si>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</si>
  <si>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</si>
  <si>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</si>
  <si>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</si>
  <si>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</si>
  <si>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</si>
  <si>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</si>
  <si>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</si>
  <si>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</si>
  <si>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</si>
  <si>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</si>
  <si>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</si>
  <si>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</si>
  <si>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</si>
  <si>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</si>
  <si>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</si>
  <si>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</si>
  <si>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</si>
  <si>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</si>
  <si>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</si>
  <si>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</si>
  <si>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</si>
  <si>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</si>
  <si>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</si>
  <si>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</si>
  <si>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</si>
  <si>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</si>
  <si>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</si>
  <si>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</si>
  <si>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</si>
  <si>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</si>
  <si>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</si>
  <si>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</si>
  <si>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</si>
  <si>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</si>
  <si>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</si>
  <si>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</si>
  <si>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</si>
  <si>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</si>
  <si>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</si>
  <si>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</si>
  <si>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</si>
  <si>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</si>
  <si>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</si>
  <si>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</si>
  <si>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</si>
  <si>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</si>
  <si>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</si>
  <si>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</si>
  <si>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</si>
  <si>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</si>
  <si>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</si>
  <si>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</si>
  <si>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</si>
  <si>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</si>
  <si>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</si>
  <si>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</si>
  <si>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</si>
  <si>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</si>
  <si>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</si>
  <si>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</si>
  <si>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</si>
  <si>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</si>
  <si>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</si>
  <si>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</si>
  <si>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</si>
  <si>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</si>
  <si>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</si>
  <si>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</si>
  <si>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</si>
  <si>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</si>
  <si>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</si>
  <si>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</si>
  <si>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</si>
  <si>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</si>
  <si>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</si>
  <si>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</si>
  <si>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</si>
  <si>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</si>
  <si>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</si>
  <si>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</si>
  <si>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</si>
  <si>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</si>
  <si>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</si>
  <si>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</si>
  <si>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</si>
  <si>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</si>
  <si>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</si>
  <si>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</si>
  <si>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</si>
  <si>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</si>
  <si>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</si>
  <si>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</si>
  <si>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</si>
  <si>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</si>
  <si>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</si>
  <si>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</si>
  <si>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</si>
  <si>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</si>
  <si>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</si>
  <si>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</si>
  <si>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</si>
  <si>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</si>
  <si>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</si>
  <si>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</si>
  <si>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</si>
  <si>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</si>
  <si>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</si>
  <si>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</si>
  <si>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</si>
  <si>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</si>
  <si>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</si>
  <si>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</si>
  <si>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</si>
  <si>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</si>
  <si>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</si>
  <si>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</si>
  <si>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</si>
  <si>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</si>
  <si>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</si>
  <si>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</si>
  <si>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</si>
  <si>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</si>
  <si>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</si>
  <si>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</si>
  <si>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</si>
  <si>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</si>
  <si>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</si>
  <si>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</si>
  <si>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</si>
  <si>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</si>
  <si>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</si>
  <si>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</si>
  <si>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</si>
  <si>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</si>
  <si>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</si>
  <si>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</si>
  <si>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</si>
  <si>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</si>
  <si>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</si>
  <si>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</si>
  <si>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</si>
  <si>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</si>
  <si>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</si>
  <si>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</si>
  <si>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</si>
  <si>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</si>
  <si>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</si>
  <si>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</si>
  <si>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</si>
  <si>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</si>
  <si>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</si>
  <si>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</si>
  <si>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</si>
  <si>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</si>
  <si>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</si>
  <si>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</si>
  <si>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</si>
  <si>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</si>
  <si>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</si>
  <si>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</si>
  <si>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</si>
  <si>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</si>
  <si>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</si>
  <si>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</si>
  <si>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</si>
  <si>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</si>
  <si>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</si>
  <si>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</si>
  <si>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</si>
  <si>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</si>
  <si>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</si>
  <si>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</si>
  <si>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</si>
  <si>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</si>
  <si>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</si>
  <si>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</si>
  <si>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</si>
  <si>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</si>
  <si>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</si>
  <si>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</si>
  <si>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</si>
  <si>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</si>
  <si>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</si>
  <si>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</si>
  <si>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</si>
  <si>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</si>
  <si>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</si>
  <si>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</si>
  <si>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</si>
  <si>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</si>
  <si>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</si>
  <si>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</si>
  <si>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</si>
  <si>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</si>
  <si>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</si>
  <si>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</si>
  <si>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</si>
  <si>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</si>
  <si>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</si>
  <si>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</si>
  <si>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</si>
  <si>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</si>
  <si>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</si>
  <si>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</si>
  <si>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</si>
  <si>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</si>
  <si>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</si>
  <si>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</si>
  <si>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</si>
  <si>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</si>
  <si>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</si>
  <si>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</si>
  <si>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</si>
  <si>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</si>
  <si>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</si>
  <si>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</si>
  <si>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</si>
  <si>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</si>
  <si>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</si>
  <si>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</si>
  <si>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</si>
  <si>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</si>
  <si>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</si>
  <si>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</si>
  <si>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</si>
  <si>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</si>
  <si>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</si>
  <si>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</si>
  <si>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</si>
  <si>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</si>
  <si>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</si>
  <si>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</si>
  <si>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</si>
  <si>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</si>
  <si>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</si>
  <si>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</si>
  <si>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</si>
  <si>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</si>
  <si>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</si>
  <si>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</si>
  <si>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</si>
  <si>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</si>
  <si>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</si>
  <si>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</si>
  <si>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</si>
  <si>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</si>
  <si>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</si>
  <si>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</si>
  <si>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</si>
  <si>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</si>
  <si>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</si>
  <si>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</si>
  <si>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</si>
  <si>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</si>
  <si>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</si>
  <si>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</si>
  <si>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</si>
  <si>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</si>
  <si>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</si>
  <si>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</si>
  <si>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</si>
  <si>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</si>
  <si>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</si>
  <si>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</si>
  <si>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</si>
  <si>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</si>
  <si>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</si>
  <si>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</si>
  <si>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</si>
  <si>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</si>
  <si>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</si>
  <si>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</si>
  <si>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</si>
  <si>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</si>
  <si>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</si>
  <si>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</si>
  <si>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</si>
  <si>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</si>
  <si>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</si>
  <si>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</si>
  <si>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</si>
  <si>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</si>
  <si>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</si>
  <si>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</si>
  <si>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</si>
  <si>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</si>
  <si>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</si>
  <si>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</si>
  <si>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</si>
  <si>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</si>
  <si>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</si>
  <si>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</si>
  <si>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</si>
  <si>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</si>
  <si>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</si>
  <si>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</si>
  <si>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</si>
  <si>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</si>
  <si>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</si>
  <si>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</si>
  <si>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</si>
  <si>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</si>
  <si>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</si>
  <si>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</si>
  <si>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</si>
  <si>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</si>
  <si>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</si>
  <si>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</si>
  <si>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</si>
  <si>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</si>
  <si>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</si>
  <si>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</si>
  <si>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</si>
  <si>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</si>
  <si>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</si>
  <si>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</si>
  <si>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</si>
  <si>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</si>
  <si>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</si>
  <si>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</si>
  <si>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</si>
  <si>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</si>
  <si>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</si>
  <si>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</si>
  <si>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</si>
  <si>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</si>
  <si>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</si>
  <si>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</si>
  <si>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</si>
  <si>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</si>
  <si>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</si>
  <si>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</si>
  <si>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</si>
  <si>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</si>
  <si>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</si>
  <si>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</si>
  <si>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</si>
  <si>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</si>
  <si>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</si>
  <si>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</si>
  <si>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</si>
  <si>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</si>
  <si>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</si>
  <si>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</si>
  <si>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</si>
  <si>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</si>
  <si>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</si>
  <si>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</si>
  <si>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</si>
  <si>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</si>
  <si>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</si>
  <si>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</si>
  <si>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</si>
  <si>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</si>
  <si>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</si>
  <si>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</si>
  <si>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</si>
  <si>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</si>
  <si>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</si>
  <si>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</si>
  <si>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</si>
  <si>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</si>
  <si>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</si>
  <si>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</si>
  <si>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</si>
  <si>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</si>
  <si>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</si>
  <si>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</si>
  <si>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</si>
  <si>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</si>
  <si>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</si>
  <si>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</si>
  <si>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</si>
  <si>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</si>
  <si>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</si>
  <si>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</si>
  <si>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</si>
  <si>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</si>
  <si>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</si>
  <si>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</si>
  <si>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</si>
  <si>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</si>
  <si>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</si>
  <si>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</si>
  <si>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</si>
  <si>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</si>
  <si>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</si>
  <si>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</si>
  <si>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</si>
  <si>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</si>
  <si>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</si>
  <si>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</si>
  <si>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</si>
  <si>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</si>
  <si>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</si>
  <si>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</si>
  <si>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</si>
  <si>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</si>
  <si>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</si>
  <si>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</si>
  <si>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</si>
  <si>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</si>
  <si>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</si>
  <si>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</si>
  <si>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</si>
  <si>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</si>
  <si>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</si>
  <si>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</si>
  <si>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</si>
  <si>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</si>
  <si>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</si>
  <si>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</si>
  <si>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</si>
  <si>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</si>
  <si>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</si>
  <si>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</si>
  <si>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</si>
  <si>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</si>
  <si>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</si>
  <si>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</si>
  <si>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</si>
  <si>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</si>
  <si>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</si>
  <si>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</si>
  <si>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</si>
  <si>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</si>
  <si>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</si>
  <si>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</si>
  <si>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</si>
  <si>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</si>
  <si>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</si>
  <si>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</si>
  <si>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</si>
  <si>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</si>
  <si>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</si>
  <si>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</si>
  <si>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</si>
  <si>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</si>
  <si>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</si>
  <si>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</si>
  <si>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</si>
  <si>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</si>
  <si>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</si>
  <si>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</si>
  <si>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</si>
  <si>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</si>
  <si>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</si>
  <si>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</si>
  <si>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</si>
  <si>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</si>
  <si>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</si>
  <si>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</si>
  <si>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</si>
  <si>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</si>
  <si>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</si>
  <si>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</si>
  <si>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</si>
  <si>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</si>
  <si>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</si>
  <si>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</si>
  <si>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</si>
  <si>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</si>
  <si>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</si>
  <si>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</si>
  <si>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</si>
  <si>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</si>
  <si>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</si>
  <si>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</si>
  <si>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</si>
  <si>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</si>
  <si>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</si>
  <si>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</si>
  <si>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</si>
  <si>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</si>
  <si>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</si>
  <si>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</si>
  <si>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</si>
  <si>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</si>
  <si>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</si>
  <si>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</si>
  <si>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</si>
  <si>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</si>
  <si>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</si>
  <si>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</si>
  <si>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</si>
  <si>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</si>
  <si>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</si>
  <si>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</si>
  <si>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</si>
  <si>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</si>
  <si>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</si>
  <si>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</si>
  <si>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</si>
  <si>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</si>
  <si>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</si>
  <si>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</si>
  <si>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</si>
  <si>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</si>
  <si>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</si>
  <si>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</si>
  <si>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</si>
  <si>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</si>
  <si>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</si>
  <si>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</si>
  <si>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</si>
  <si>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</si>
  <si>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</si>
  <si>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</si>
  <si>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</si>
  <si>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</si>
  <si>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</si>
  <si>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</si>
  <si>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</si>
  <si>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</si>
  <si>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</si>
  <si>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</si>
  <si>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</si>
  <si>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</si>
  <si>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</si>
  <si>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</si>
  <si>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</si>
  <si>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</si>
  <si>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</si>
  <si>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</si>
  <si>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</si>
  <si>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</si>
  <si>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</si>
  <si>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</si>
  <si>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</si>
  <si>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</si>
  <si>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</si>
  <si>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</si>
  <si>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</si>
  <si>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</si>
  <si>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</si>
  <si>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</si>
  <si>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</si>
  <si>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</si>
  <si>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</si>
  <si>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</si>
  <si>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</si>
  <si>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</si>
  <si>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</si>
  <si>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</si>
  <si>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</si>
  <si>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</si>
  <si>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</si>
  <si>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</si>
  <si>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</si>
  <si>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</si>
  <si>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</si>
  <si>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</si>
  <si>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</si>
  <si>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</si>
  <si>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</si>
  <si>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</si>
  <si>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</si>
  <si>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</si>
  <si>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</si>
  <si>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</si>
  <si>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</si>
  <si>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</si>
  <si>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</si>
  <si>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</si>
  <si>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</si>
  <si>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</si>
  <si>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</si>
  <si>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</si>
  <si>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</si>
  <si>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</si>
  <si>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</si>
  <si>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</si>
  <si>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</si>
  <si>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</si>
  <si>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</si>
  <si>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</si>
  <si>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</si>
  <si>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</si>
  <si>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</si>
  <si>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</si>
  <si>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</si>
  <si>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</si>
  <si>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</si>
  <si>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</si>
  <si>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</si>
  <si>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</si>
  <si>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</si>
  <si>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</si>
  <si>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</si>
  <si>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</si>
  <si>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</si>
  <si>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</si>
  <si>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</si>
  <si>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</si>
  <si>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</si>
  <si>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</si>
  <si>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</si>
  <si>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</si>
  <si>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</si>
  <si>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</si>
  <si>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</si>
  <si>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</si>
  <si>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</si>
  <si>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</si>
  <si>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</si>
  <si>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</si>
  <si>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</si>
  <si>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</si>
  <si>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</si>
  <si>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</si>
  <si>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</si>
  <si>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</si>
  <si>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</si>
  <si>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</si>
  <si>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</si>
  <si>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</si>
  <si>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</si>
  <si>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</si>
  <si>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</si>
  <si>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</si>
  <si>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</si>
  <si>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</si>
  <si>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</si>
  <si>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</si>
  <si>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</si>
  <si>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</si>
  <si>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</si>
  <si>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</si>
  <si>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</si>
  <si>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</si>
  <si>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</si>
  <si>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</si>
  <si>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</si>
  <si>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</si>
  <si>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</si>
  <si>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</si>
  <si>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</si>
  <si>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</si>
  <si>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</si>
  <si>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</si>
  <si>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</si>
  <si>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</si>
  <si>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</si>
  <si>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</si>
  <si>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</si>
  <si>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</si>
  <si>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</si>
  <si>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</si>
  <si>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</si>
  <si>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</si>
  <si>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</si>
  <si>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</si>
  <si>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</si>
  <si>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</si>
  <si>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</si>
  <si>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</si>
  <si>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</si>
  <si>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</si>
  <si>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</si>
  <si>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</si>
  <si>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</si>
  <si>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</si>
  <si>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</si>
  <si>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</si>
  <si>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</si>
  <si>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</si>
  <si>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</si>
  <si>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</si>
  <si>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</si>
  <si>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</si>
  <si>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</si>
  <si>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</si>
  <si>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</si>
  <si>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</si>
  <si>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</si>
  <si>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</si>
  <si>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</si>
  <si>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</si>
  <si>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</si>
  <si>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</si>
  <si>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</si>
  <si>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</si>
  <si>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</si>
  <si>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</si>
  <si>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</si>
  <si>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</si>
  <si>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</si>
  <si>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</si>
  <si>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</si>
  <si>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</si>
  <si>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</si>
  <si>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</si>
  <si>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</si>
  <si>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</si>
  <si>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</si>
  <si>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</si>
  <si>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</si>
  <si>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</si>
  <si>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</si>
  <si>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</si>
  <si>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</si>
  <si>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</si>
  <si>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</si>
  <si>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</si>
  <si>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</si>
  <si>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</si>
  <si>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</si>
  <si>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</si>
  <si>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</si>
  <si>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</si>
  <si>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</si>
  <si>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</si>
  <si>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</si>
  <si>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</si>
  <si>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</si>
  <si>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</si>
  <si>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</si>
  <si>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</si>
  <si>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</si>
  <si>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</si>
  <si>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</si>
  <si>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</si>
  <si>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</si>
  <si>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</si>
  <si>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</si>
  <si>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</si>
  <si>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</si>
  <si>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</si>
  <si>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</si>
  <si>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</si>
  <si>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</si>
  <si>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</si>
  <si>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</si>
  <si>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</si>
  <si>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</si>
  <si>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</si>
  <si>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</si>
  <si>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</si>
  <si>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</si>
  <si>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</si>
  <si>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</si>
  <si>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</si>
  <si>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</si>
  <si>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</si>
  <si>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</si>
  <si>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</si>
  <si>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</si>
  <si>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</si>
  <si>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</si>
  <si>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</si>
  <si>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</si>
  <si>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</si>
  <si>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</si>
  <si>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</si>
  <si>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</si>
  <si>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</si>
  <si>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</si>
  <si>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</si>
  <si>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</si>
  <si>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</si>
  <si>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</si>
  <si>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</si>
  <si>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</si>
  <si>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</si>
  <si>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</si>
  <si>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</si>
  <si>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</si>
  <si>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</si>
  <si>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</si>
  <si>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</si>
  <si>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</si>
  <si>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</si>
  <si>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</si>
  <si>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</si>
  <si>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</si>
  <si>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</si>
  <si>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</si>
  <si>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</si>
  <si>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</si>
  <si>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</si>
  <si>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</si>
  <si>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</si>
  <si>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</si>
  <si>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</si>
  <si>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</si>
  <si>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</si>
  <si>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</si>
  <si>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</si>
  <si>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</si>
  <si>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</si>
  <si>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</si>
  <si>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</si>
  <si>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</si>
  <si>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</si>
  <si>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</si>
  <si>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</si>
  <si>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</si>
  <si>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</si>
  <si>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</si>
  <si>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</si>
  <si>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</si>
  <si>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</si>
  <si>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</si>
  <si>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</si>
  <si>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</si>
  <si>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</si>
  <si>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</si>
  <si>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</si>
  <si>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</si>
  <si>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</si>
  <si>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</si>
  <si>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</si>
  <si>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</si>
  <si>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</si>
  <si>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</si>
  <si>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</si>
  <si>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</si>
  <si>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</si>
  <si>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</si>
  <si>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</si>
  <si>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</si>
  <si>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</si>
  <si>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</si>
  <si>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</si>
  <si>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</si>
  <si>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</si>
  <si>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</si>
  <si>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</si>
  <si>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</si>
  <si>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</si>
  <si>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</si>
  <si>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</si>
  <si>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</si>
  <si>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</si>
  <si>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</si>
  <si>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</si>
  <si>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</si>
  <si>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</si>
  <si>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</si>
  <si>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</si>
  <si>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</si>
  <si>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</si>
  <si>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</si>
  <si>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</si>
  <si>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</si>
  <si>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</si>
  <si>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</si>
  <si>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</si>
  <si>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</si>
  <si>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</si>
  <si>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</si>
  <si>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</si>
  <si>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</si>
  <si>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</si>
  <si>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</si>
  <si>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</si>
  <si>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</si>
  <si>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</si>
  <si>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</si>
  <si>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</si>
  <si>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</si>
  <si>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</si>
  <si>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</si>
  <si>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</si>
  <si>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</si>
  <si>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</si>
  <si>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</si>
  <si>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</si>
  <si>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</si>
  <si>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</si>
  <si>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</si>
  <si>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</si>
  <si>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</si>
  <si>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</si>
  <si>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</si>
  <si>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</si>
  <si>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</si>
  <si>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</si>
  <si>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</si>
  <si>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</si>
  <si>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</si>
  <si>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</si>
  <si>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</si>
  <si>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</si>
  <si>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</si>
  <si>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</si>
  <si>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</si>
  <si>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</si>
  <si>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</si>
  <si>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</si>
  <si>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</si>
  <si>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</si>
  <si>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</si>
  <si>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</si>
  <si>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</si>
  <si>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</si>
  <si>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</si>
  <si>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</si>
  <si>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</si>
  <si>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</si>
  <si>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</si>
  <si>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</si>
  <si>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</si>
  <si>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</si>
  <si>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</si>
  <si>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</si>
  <si>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</si>
  <si>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</si>
  <si>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</si>
  <si>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</si>
  <si>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</si>
  <si>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</si>
  <si>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</si>
  <si>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</si>
  <si>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</si>
  <si>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</si>
  <si>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</si>
  <si>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</si>
  <si>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</si>
  <si>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</si>
  <si>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</si>
  <si>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</si>
  <si>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</si>
  <si>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</si>
  <si>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</si>
  <si>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</si>
  <si>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</si>
  <si>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</si>
  <si>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</si>
  <si>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</si>
  <si>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</si>
  <si>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</si>
  <si>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</si>
  <si>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</si>
  <si>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</si>
  <si>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</si>
  <si>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</si>
  <si>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</si>
  <si>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</si>
  <si>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</si>
  <si>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</si>
  <si>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</si>
  <si>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</si>
  <si>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</si>
  <si>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</si>
  <si>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</si>
  <si>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</si>
  <si>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</si>
  <si>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</si>
  <si>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</si>
  <si>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</si>
  <si>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</si>
  <si>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</si>
  <si>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</si>
  <si>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</si>
  <si>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</si>
  <si>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</si>
  <si>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</si>
  <si>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</si>
  <si>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</si>
  <si>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</si>
  <si>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</si>
  <si>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</si>
  <si>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</si>
  <si>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</si>
  <si>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</si>
  <si>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</si>
  <si>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</si>
  <si>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</si>
  <si>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</si>
  <si>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</si>
  <si>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</si>
  <si>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</si>
  <si>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</si>
  <si>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</si>
  <si>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</si>
  <si>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</si>
  <si>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</si>
  <si>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</si>
  <si>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</si>
  <si>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</si>
  <si>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</si>
  <si>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</si>
  <si>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</si>
  <si>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</si>
  <si>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</si>
  <si>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</si>
  <si>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</si>
  <si>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</si>
  <si>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</si>
  <si>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</si>
  <si>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</si>
  <si>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</si>
  <si>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</si>
  <si>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</si>
  <si>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</si>
  <si>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</si>
  <si>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</si>
  <si>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</si>
  <si>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</si>
  <si>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</si>
  <si>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</si>
  <si>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</si>
  <si>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</si>
  <si>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</si>
  <si>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</si>
  <si>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</si>
  <si>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</si>
  <si>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</si>
  <si>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</si>
  <si>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</si>
  <si>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</si>
  <si>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</si>
  <si>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</si>
  <si>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</si>
  <si>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</si>
  <si>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</si>
  <si>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</si>
  <si>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</si>
  <si>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</si>
  <si>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</si>
  <si>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</si>
  <si>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</si>
  <si>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</si>
  <si>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</si>
  <si>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</si>
  <si>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</si>
  <si>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</si>
  <si>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</si>
  <si>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</si>
  <si>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</si>
  <si>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</si>
  <si>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</si>
  <si>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</si>
  <si>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</si>
  <si>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</si>
  <si>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</si>
  <si>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</si>
  <si>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</si>
  <si>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</si>
  <si>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</si>
  <si>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</si>
  <si>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</si>
  <si>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</si>
  <si>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</si>
  <si>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</si>
  <si>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</si>
  <si>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</si>
  <si>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</si>
  <si>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</si>
  <si>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</si>
  <si>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</si>
  <si>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</si>
  <si>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</si>
  <si>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</si>
  <si>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</si>
  <si>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</si>
  <si>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</si>
  <si>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</si>
  <si>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</si>
  <si>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</si>
  <si>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</si>
  <si>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</si>
  <si>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</si>
  <si>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</si>
  <si>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</si>
  <si>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</si>
  <si>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</si>
  <si>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</si>
  <si>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</si>
  <si>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</si>
  <si>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</si>
  <si>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</si>
  <si>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</si>
  <si>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</si>
  <si>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</si>
  <si>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</si>
  <si>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</si>
  <si>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</si>
  <si>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</si>
  <si>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</si>
  <si>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</si>
  <si>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</si>
  <si>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</si>
  <si>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</si>
  <si>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</si>
  <si>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</si>
  <si>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</si>
  <si>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</si>
  <si>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</si>
  <si>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</si>
  <si>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</si>
  <si>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</si>
  <si>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</si>
  <si>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</si>
  <si>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</si>
  <si>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</si>
  <si>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</si>
  <si>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</si>
  <si>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</si>
  <si>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</si>
  <si>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</si>
  <si>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</si>
  <si>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</si>
  <si>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</si>
  <si>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</si>
  <si>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</si>
  <si>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</si>
  <si>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</si>
  <si>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</si>
  <si>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</si>
  <si>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</si>
  <si>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</si>
  <si>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</si>
  <si>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</si>
  <si>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</si>
  <si>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</si>
  <si>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</si>
  <si>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</si>
  <si>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</si>
  <si>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</si>
  <si>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</si>
  <si>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</si>
  <si>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</si>
  <si>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</si>
  <si>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</si>
  <si>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</si>
  <si>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</si>
  <si>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</si>
  <si>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</si>
  <si>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</si>
  <si>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</si>
  <si>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</si>
  <si>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</si>
  <si>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</si>
  <si>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</si>
  <si>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</si>
  <si>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</si>
  <si>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</si>
  <si>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</si>
  <si>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</si>
  <si>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</si>
  <si>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</si>
  <si>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</si>
  <si>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</si>
  <si>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</si>
  <si>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</si>
  <si>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</si>
  <si>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</si>
  <si>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</si>
  <si>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</si>
  <si>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</si>
  <si>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</si>
  <si>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</si>
  <si>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</si>
  <si>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</si>
  <si>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</si>
  <si>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</si>
  <si>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</si>
  <si>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</si>
  <si>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</si>
  <si>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</si>
  <si>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</si>
  <si>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</si>
  <si>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</si>
  <si>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</si>
  <si>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</si>
  <si>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</si>
  <si>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</si>
  <si>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</si>
  <si>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</si>
  <si>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</si>
  <si>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</si>
  <si>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</si>
  <si>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</si>
  <si>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</si>
  <si>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</si>
  <si>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</si>
  <si>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</si>
  <si>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</si>
  <si>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</si>
  <si>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</si>
  <si>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</si>
  <si>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</si>
  <si>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</si>
  <si>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</si>
  <si>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</si>
  <si>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</si>
  <si>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</si>
  <si>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</si>
  <si>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</si>
  <si>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</si>
  <si>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</si>
  <si>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</si>
  <si>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</si>
  <si>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</si>
  <si>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</si>
  <si>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</si>
  <si>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</si>
  <si>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</si>
  <si>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</si>
  <si>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</si>
  <si>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</si>
  <si>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</si>
  <si>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</si>
  <si>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</si>
  <si>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</si>
  <si>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</si>
  <si>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</si>
  <si>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</si>
  <si>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</si>
  <si>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</si>
  <si>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</si>
  <si>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</si>
  <si>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</si>
  <si>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</si>
  <si>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</si>
  <si>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</si>
  <si>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</si>
  <si>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</si>
  <si>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</si>
  <si>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</si>
  <si>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</si>
  <si>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</si>
  <si>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</si>
  <si>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</si>
  <si>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</si>
  <si>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</si>
  <si>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</si>
  <si>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</si>
  <si>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</si>
  <si>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</si>
  <si>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</si>
  <si>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</si>
  <si>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</si>
  <si>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</si>
  <si>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</si>
  <si>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</si>
  <si>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</si>
  <si>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</si>
  <si>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</si>
  <si>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</si>
  <si>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</si>
  <si>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</si>
  <si>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</si>
  <si>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</si>
  <si>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</si>
  <si>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</si>
  <si>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</si>
  <si>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</si>
  <si>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</si>
  <si>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</si>
  <si>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</si>
  <si>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</si>
  <si>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</si>
  <si>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</si>
  <si>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</si>
  <si>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</si>
  <si>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</si>
  <si>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</si>
  <si>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</si>
  <si>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</si>
  <si>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</si>
  <si>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</si>
  <si>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</si>
  <si>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</si>
  <si>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</si>
  <si>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</si>
  <si>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</si>
  <si>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</si>
  <si>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</si>
  <si>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</si>
  <si>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</si>
  <si>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</si>
  <si>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</si>
  <si>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</si>
  <si>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</si>
  <si>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</si>
  <si>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</si>
  <si>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</si>
  <si>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</si>
  <si>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</si>
  <si>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</si>
  <si>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</si>
  <si>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</si>
  <si>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</si>
  <si>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</si>
  <si>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</si>
  <si>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</si>
  <si>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</si>
  <si>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</si>
  <si>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</si>
  <si>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</si>
  <si>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</si>
  <si>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</si>
  <si>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</si>
  <si>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</si>
  <si>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</si>
  <si>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</si>
  <si>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</si>
  <si>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</si>
  <si>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</si>
  <si>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</si>
  <si>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</si>
  <si>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</si>
  <si>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</si>
  <si>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</si>
  <si>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</si>
  <si>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</si>
  <si>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</si>
  <si>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</si>
  <si>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</si>
  <si>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</si>
  <si>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</si>
  <si>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</si>
  <si>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</si>
  <si>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</si>
  <si>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</si>
  <si>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</si>
  <si>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</si>
  <si>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</si>
  <si>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</si>
  <si>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</si>
  <si>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</si>
  <si>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</si>
  <si>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</si>
  <si>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</si>
  <si>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</si>
  <si>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</si>
  <si>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</si>
  <si>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</si>
  <si>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</si>
  <si>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</si>
  <si>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</si>
  <si>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</si>
  <si>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</si>
  <si>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</si>
  <si>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</si>
  <si>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</si>
  <si>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</si>
  <si>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</si>
  <si>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</si>
  <si>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</si>
  <si>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</si>
  <si>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</si>
  <si>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</si>
  <si>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</si>
  <si>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</si>
  <si>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</si>
  <si>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</si>
  <si>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</si>
  <si>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</si>
  <si>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</si>
  <si>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</si>
  <si>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</si>
  <si>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</si>
  <si>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</si>
  <si>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</si>
  <si>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</si>
  <si>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</si>
  <si>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</si>
  <si>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</si>
  <si>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</si>
  <si>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</si>
  <si>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</si>
  <si>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</si>
  <si>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</si>
  <si>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</si>
  <si>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</si>
  <si>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</si>
  <si>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</si>
  <si>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</si>
  <si>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</si>
  <si>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</si>
  <si>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</si>
  <si>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</si>
  <si>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</si>
  <si>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</si>
  <si>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</si>
  <si>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</si>
  <si>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</si>
  <si>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</si>
  <si>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</si>
  <si>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</si>
  <si>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</si>
  <si>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</si>
  <si>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</si>
  <si>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</si>
  <si>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</si>
  <si>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</si>
  <si>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</si>
  <si>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</si>
  <si>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</si>
  <si>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</si>
  <si>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</si>
  <si>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</si>
  <si>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</si>
  <si>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</si>
  <si>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</si>
  <si>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</si>
  <si>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</si>
  <si>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</si>
  <si>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</si>
  <si>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</si>
  <si>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</si>
  <si>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</si>
  <si>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</si>
  <si>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</si>
  <si>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</si>
  <si>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</si>
  <si>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</si>
  <si>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</si>
  <si>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</si>
  <si>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</si>
  <si>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</si>
  <si>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</si>
  <si>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</si>
  <si>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</si>
  <si>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</si>
  <si>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</si>
  <si>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</si>
  <si>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</si>
  <si>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</si>
  <si>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</si>
  <si>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</si>
  <si>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</si>
  <si>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</si>
  <si>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</si>
  <si>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</si>
  <si>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</si>
  <si>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</si>
  <si>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</si>
  <si>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</si>
  <si>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</si>
  <si>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</si>
  <si>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</si>
  <si>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</si>
  <si>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</si>
  <si>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</si>
  <si>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</si>
  <si>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</si>
  <si>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</si>
  <si>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</si>
  <si>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</si>
  <si>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</si>
  <si>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</si>
  <si>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</si>
  <si>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</si>
  <si>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</si>
  <si>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</si>
  <si>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</si>
  <si>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</si>
  <si>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</si>
  <si>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</si>
  <si>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</si>
  <si>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</si>
  <si>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</si>
  <si>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</si>
  <si>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</si>
  <si>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</si>
  <si>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</si>
  <si>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</si>
  <si>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</si>
  <si>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</si>
  <si>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</si>
  <si>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</si>
  <si>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</si>
  <si>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</si>
  <si>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</si>
  <si>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</si>
  <si>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</si>
  <si>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</si>
  <si>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</si>
  <si>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</si>
  <si>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</si>
  <si>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</si>
  <si>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</si>
  <si>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</si>
  <si>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</si>
  <si>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</si>
  <si>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</si>
  <si>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</si>
  <si>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</si>
  <si>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</si>
  <si>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</si>
  <si>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</si>
  <si>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</si>
  <si>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</si>
  <si>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</si>
  <si>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</si>
  <si>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</si>
  <si>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</si>
  <si>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</si>
  <si>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</si>
  <si>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</si>
  <si>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</si>
  <si>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</si>
  <si>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</si>
  <si>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</si>
  <si>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</si>
  <si>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</si>
  <si>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</si>
  <si>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</si>
  <si>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</si>
  <si>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</si>
  <si>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</si>
  <si>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</si>
  <si>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</si>
  <si>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</si>
  <si>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</si>
  <si>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</si>
  <si>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</si>
  <si>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</si>
  <si>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</si>
  <si>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</si>
  <si>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</si>
  <si>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</si>
  <si>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</si>
  <si>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</si>
  <si>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</si>
  <si>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</si>
  <si>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</si>
  <si>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</si>
  <si>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</si>
  <si>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</si>
  <si>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</si>
  <si>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</si>
  <si>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</si>
  <si>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</si>
  <si>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</si>
  <si>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</si>
  <si>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</si>
  <si>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</si>
  <si>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</si>
  <si>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</si>
  <si>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</si>
  <si>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</si>
  <si>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</si>
  <si>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</si>
  <si>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</si>
  <si>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</si>
  <si>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</si>
  <si>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</si>
  <si>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</si>
  <si>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</si>
  <si>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</si>
  <si>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</si>
  <si>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</si>
  <si>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</si>
  <si>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</si>
  <si>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</si>
  <si>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</si>
  <si>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</si>
  <si>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</si>
  <si>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</si>
  <si>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</si>
  <si>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</si>
  <si>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</si>
  <si>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</si>
  <si>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</si>
  <si>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</si>
  <si>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</si>
  <si>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</si>
  <si>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</si>
  <si>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</si>
  <si>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</si>
  <si>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</si>
  <si>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</si>
  <si>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</si>
  <si>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</si>
  <si>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</si>
  <si>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</si>
  <si>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</si>
  <si>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</si>
  <si>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</si>
  <si>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</si>
  <si>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</si>
  <si>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</si>
  <si>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</si>
  <si>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</si>
  <si>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</si>
  <si>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</si>
  <si>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</si>
  <si>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</si>
  <si>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</si>
  <si>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</si>
  <si>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</si>
  <si>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</si>
  <si>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</si>
  <si>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</si>
  <si>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</si>
  <si>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</si>
  <si>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</si>
  <si>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</si>
  <si>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</si>
  <si>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</si>
  <si>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</si>
  <si>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</si>
  <si>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</si>
  <si>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</si>
  <si>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</si>
  <si>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</si>
  <si>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</si>
  <si>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</si>
  <si>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</si>
  <si>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</si>
  <si>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</si>
  <si>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</si>
  <si>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</si>
  <si>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</si>
  <si>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</si>
  <si>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</si>
  <si>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</si>
  <si>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</si>
  <si>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</si>
  <si>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</si>
  <si>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</si>
  <si>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</si>
  <si>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</si>
  <si>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</si>
  <si>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</si>
  <si>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</si>
  <si>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</si>
  <si>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</si>
  <si>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</si>
  <si>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</si>
  <si>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</si>
  <si>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</si>
  <si>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</si>
  <si>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</si>
  <si>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</si>
  <si>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</si>
  <si>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</si>
  <si>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</si>
  <si>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</si>
  <si>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</si>
  <si>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</si>
  <si>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</si>
  <si>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</si>
  <si>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</si>
  <si>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</si>
  <si>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</si>
  <si>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</si>
  <si>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</si>
  <si>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</si>
  <si>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</si>
  <si>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</si>
  <si>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</si>
  <si>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</si>
  <si>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</si>
  <si>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</si>
  <si>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</si>
  <si>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</si>
  <si>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</si>
  <si>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</si>
  <si>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</si>
  <si>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</si>
  <si>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</si>
  <si>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</si>
  <si>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</si>
  <si>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</si>
  <si>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</si>
  <si>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</si>
  <si>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</si>
  <si>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</si>
  <si>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</si>
  <si>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</si>
  <si>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</si>
  <si>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</si>
  <si>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</si>
  <si>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</si>
  <si>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</si>
  <si>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</si>
  <si>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</si>
  <si>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</si>
  <si>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</si>
  <si>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</si>
  <si>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</si>
  <si>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</si>
  <si>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</si>
  <si>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</si>
  <si>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</si>
  <si>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</si>
  <si>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</si>
  <si>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</si>
  <si>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</si>
  <si>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</si>
  <si>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</si>
  <si>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</si>
  <si>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</si>
  <si>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</si>
  <si>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</si>
  <si>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</si>
  <si>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</si>
  <si>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</si>
  <si>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</si>
  <si>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</si>
  <si>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</si>
  <si>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</si>
  <si>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</si>
  <si>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</si>
  <si>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</si>
  <si>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</si>
  <si>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</si>
  <si>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</si>
  <si>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</si>
  <si>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</si>
  <si>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</si>
  <si>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</si>
  <si>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</si>
  <si>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</si>
  <si>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</si>
  <si>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</si>
  <si>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</si>
  <si>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</si>
  <si>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</si>
  <si>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</si>
  <si>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</si>
  <si>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</si>
  <si>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</si>
  <si>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</si>
  <si>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</si>
  <si>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</si>
  <si>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</si>
  <si>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</si>
  <si>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</si>
  <si>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</si>
  <si>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</si>
  <si>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</si>
  <si>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</si>
  <si>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</si>
  <si>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</si>
  <si>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</si>
  <si>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</si>
  <si>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</si>
  <si>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</si>
  <si>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</si>
  <si>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</si>
  <si>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</si>
  <si>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</si>
  <si>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</si>
  <si>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</si>
  <si>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</si>
  <si>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</si>
  <si>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</si>
  <si>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</si>
  <si>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</si>
  <si>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</si>
  <si>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</si>
  <si>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</si>
  <si>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</si>
  <si>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</si>
  <si>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</si>
  <si>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</si>
  <si>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</si>
  <si>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</si>
  <si>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</si>
  <si>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</si>
  <si>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</si>
  <si>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</si>
  <si>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</si>
  <si>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</si>
  <si>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</si>
  <si>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</si>
  <si>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</si>
  <si>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</si>
  <si>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</si>
  <si>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</si>
  <si>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</si>
  <si>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</si>
  <si>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</si>
  <si>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</si>
  <si>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</si>
  <si>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</si>
  <si>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</si>
  <si>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</si>
  <si>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</si>
  <si>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</si>
  <si>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</si>
  <si>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</si>
  <si>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</si>
  <si>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</si>
  <si>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</si>
  <si>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</si>
  <si>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</si>
  <si>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</si>
  <si>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</si>
  <si>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</si>
  <si>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</si>
  <si>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</si>
  <si>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</si>
  <si>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</si>
  <si>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</si>
  <si>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</si>
  <si>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</si>
  <si>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</si>
  <si>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</si>
  <si>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</si>
  <si>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</si>
  <si>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</si>
  <si>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</si>
  <si>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</si>
  <si>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</si>
  <si>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</si>
  <si>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</si>
  <si>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</si>
  <si>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</si>
  <si>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</si>
  <si>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</si>
  <si>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</si>
  <si>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</si>
  <si>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</si>
  <si>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</si>
  <si>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</si>
  <si>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</si>
  <si>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</si>
  <si>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</si>
  <si>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</si>
  <si>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</si>
  <si>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</si>
  <si>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</si>
  <si>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</si>
  <si>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</si>
  <si>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</si>
  <si>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</si>
  <si>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</si>
  <si>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</si>
  <si>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</si>
  <si>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</si>
  <si>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</si>
  <si>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</si>
  <si>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</si>
  <si>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</si>
  <si>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</si>
  <si>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</si>
  <si>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</si>
  <si>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</si>
  <si>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</si>
  <si>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</si>
  <si>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</si>
  <si>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</si>
  <si>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</si>
  <si>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</si>
  <si>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</si>
  <si>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</si>
  <si>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</si>
  <si>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</si>
  <si>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</si>
  <si>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</si>
  <si>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</si>
  <si>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</si>
  <si>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</si>
  <si>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</si>
  <si>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</si>
  <si>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</si>
  <si>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</si>
  <si>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</si>
  <si>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</si>
  <si>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</si>
  <si>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</si>
  <si>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</si>
  <si>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</si>
  <si>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</si>
  <si>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</si>
  <si>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</si>
  <si>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</si>
  <si>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</si>
  <si>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</si>
  <si>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</si>
  <si>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</si>
  <si>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</si>
  <si>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</si>
  <si>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</si>
  <si>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</si>
  <si>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</si>
  <si>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</si>
  <si>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</si>
  <si>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</si>
  <si>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</si>
  <si>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</si>
  <si>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</si>
  <si>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</si>
  <si>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</si>
  <si>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</si>
  <si>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</si>
  <si>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</si>
  <si>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</si>
  <si>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</si>
  <si>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</si>
  <si>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</si>
  <si>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</si>
  <si>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</si>
  <si>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</si>
  <si>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</si>
  <si>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</si>
  <si>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</si>
  <si>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</si>
  <si>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</si>
  <si>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</si>
  <si>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</si>
  <si>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</si>
  <si>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</si>
  <si>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</si>
  <si>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</si>
  <si>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</si>
  <si>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</si>
  <si>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</si>
  <si>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</si>
  <si>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</si>
  <si>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</si>
  <si>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</si>
  <si>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</si>
  <si>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</si>
  <si>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</si>
  <si>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</si>
  <si>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</si>
  <si>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</si>
  <si>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</si>
  <si>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</si>
  <si>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</si>
  <si>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</si>
  <si>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</si>
  <si>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</si>
  <si>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</si>
  <si>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</si>
  <si>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</si>
  <si>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</si>
  <si>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</si>
  <si>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</si>
  <si>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</si>
  <si>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</si>
  <si>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</si>
  <si>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</si>
  <si>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</si>
  <si>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</si>
  <si>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</si>
  <si>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</si>
  <si>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</si>
  <si>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</si>
  <si>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</si>
  <si>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</si>
  <si>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</si>
  <si>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</si>
  <si>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</si>
  <si>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</si>
  <si>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</si>
  <si>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</si>
  <si>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</si>
  <si>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</si>
  <si>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</si>
  <si>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</si>
  <si>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</si>
  <si>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</si>
  <si>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</si>
  <si>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</si>
  <si>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</si>
  <si>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</si>
  <si>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</si>
  <si>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</si>
  <si>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</si>
  <si>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</si>
  <si>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</si>
  <si>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</si>
  <si>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</si>
  <si>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</si>
  <si>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</si>
  <si>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</si>
  <si>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</si>
  <si>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</si>
  <si>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</si>
  <si>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</si>
  <si>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</si>
  <si>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</si>
  <si>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</si>
  <si>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</si>
  <si>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</si>
  <si>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</si>
  <si>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</si>
  <si>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</si>
  <si>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</si>
  <si>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</si>
  <si>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</si>
  <si>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</si>
  <si>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</si>
  <si>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</si>
  <si>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</si>
  <si>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</si>
  <si>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</si>
  <si>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</si>
  <si>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</si>
  <si>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</si>
  <si>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</si>
  <si>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</si>
  <si>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</si>
  <si>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</si>
  <si>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</si>
  <si>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</si>
  <si>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</si>
  <si>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</si>
  <si>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</si>
  <si>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</si>
  <si>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</si>
  <si>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</si>
  <si>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</si>
  <si>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</si>
  <si>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</si>
  <si>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</si>
  <si>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</si>
  <si>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</si>
  <si>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</si>
  <si>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</si>
  <si>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</si>
  <si>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</si>
  <si>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</si>
  <si>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</si>
  <si>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</si>
  <si>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</si>
  <si>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</si>
  <si>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</si>
  <si>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</si>
  <si>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</si>
  <si>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</si>
  <si>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</si>
  <si>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</si>
  <si>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</si>
  <si>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</si>
  <si>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</si>
  <si>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</si>
  <si>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</si>
  <si>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</si>
  <si>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</si>
  <si>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</si>
  <si>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</si>
  <si>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</si>
  <si>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</si>
  <si>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</si>
  <si>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</si>
  <si>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</si>
  <si>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</si>
  <si>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</si>
  <si>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</si>
  <si>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</si>
  <si>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</si>
  <si>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</si>
  <si>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</si>
  <si>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</si>
  <si>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</si>
  <si>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</si>
  <si>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</si>
  <si>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</si>
  <si>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</si>
  <si>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</si>
  <si>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</si>
  <si>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</si>
  <si>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</si>
  <si>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</si>
  <si>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</si>
  <si>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</si>
  <si>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</si>
  <si>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</si>
  <si>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</si>
  <si>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</si>
  <si>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</si>
  <si>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</si>
  <si>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</si>
  <si>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</si>
  <si>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</si>
  <si>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</si>
  <si>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</si>
  <si>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</si>
  <si>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</si>
  <si>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</si>
  <si>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</si>
  <si>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</si>
  <si>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</si>
  <si>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</si>
  <si>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</si>
  <si>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</si>
  <si>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</si>
  <si>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</si>
  <si>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</si>
  <si>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</si>
  <si>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</si>
  <si>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</si>
  <si>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</si>
  <si>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</si>
  <si>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</si>
  <si>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</si>
  <si>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</si>
  <si>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</si>
  <si>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</si>
  <si>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</si>
  <si>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</si>
  <si>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</si>
  <si>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</si>
  <si>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</si>
  <si>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</si>
  <si>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</si>
  <si>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</si>
  <si>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</si>
  <si>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</si>
  <si>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</si>
  <si>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</si>
  <si>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</si>
  <si>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</si>
  <si>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</si>
  <si>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</si>
  <si>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</si>
  <si>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</si>
  <si>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</si>
  <si>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</si>
  <si>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</si>
  <si>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</si>
  <si>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</si>
  <si>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</si>
  <si>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</si>
  <si>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</si>
  <si>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</si>
  <si>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</si>
  <si>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</si>
  <si>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</si>
  <si>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</si>
  <si>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</si>
  <si>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</si>
  <si>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</si>
  <si>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</si>
  <si>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</si>
  <si>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</si>
  <si>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</si>
  <si>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</si>
  <si>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</si>
  <si>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</si>
  <si>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</si>
  <si>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</si>
  <si>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</si>
  <si>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</si>
  <si>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</si>
  <si>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</si>
  <si>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</si>
  <si>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</si>
  <si>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</si>
  <si>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</si>
  <si>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</si>
  <si>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</si>
  <si>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</si>
  <si>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</si>
  <si>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</si>
  <si>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</si>
  <si>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</si>
  <si>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</si>
  <si>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</si>
  <si>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</si>
  <si>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</si>
  <si>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</si>
  <si>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</si>
  <si>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</si>
  <si>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</si>
  <si>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</si>
  <si>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</si>
  <si>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</si>
  <si>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</si>
  <si>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</si>
  <si>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</si>
  <si>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</si>
  <si>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</si>
  <si>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</si>
  <si>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</si>
  <si>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</si>
  <si>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</si>
  <si>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</si>
  <si>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</si>
  <si>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</si>
  <si>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</si>
  <si>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</si>
  <si>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</si>
  <si>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</si>
  <si>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</si>
  <si>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</si>
  <si>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</si>
  <si>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</si>
  <si>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</si>
  <si>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</si>
  <si>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</si>
  <si>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</si>
  <si>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</si>
  <si>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</si>
  <si>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</si>
  <si>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</si>
  <si>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</si>
  <si>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</si>
  <si>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</si>
  <si>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</si>
  <si>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</si>
  <si>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</si>
  <si>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</si>
  <si>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</si>
  <si>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</si>
  <si>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</si>
  <si>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</si>
  <si>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</si>
  <si>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</si>
  <si>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</si>
  <si>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</si>
  <si>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</si>
  <si>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</si>
  <si>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</si>
  <si>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</si>
  <si>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</si>
  <si>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</si>
  <si>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</si>
  <si>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</si>
  <si>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</si>
  <si>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</si>
  <si>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</si>
  <si>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</si>
  <si>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</si>
  <si>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</si>
  <si>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</si>
  <si>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</si>
  <si>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</si>
  <si>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</si>
  <si>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</si>
  <si>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</si>
  <si>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</si>
  <si>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</si>
  <si>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</si>
  <si>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</si>
  <si>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</si>
  <si>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</si>
  <si>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</si>
  <si>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</si>
  <si>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</si>
  <si>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</si>
  <si>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</si>
  <si>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</si>
  <si>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</si>
  <si>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</si>
  <si>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</si>
  <si>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</si>
  <si>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</si>
  <si>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</si>
  <si>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</si>
  <si>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</si>
  <si>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</si>
  <si>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</si>
  <si>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</si>
  <si>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</si>
  <si>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</si>
  <si>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</si>
  <si>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</si>
  <si>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</si>
  <si>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</si>
  <si>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</si>
  <si>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</si>
  <si>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</si>
  <si>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</si>
  <si>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</si>
  <si>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</si>
  <si>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</si>
  <si>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</si>
  <si>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</si>
  <si>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</si>
  <si>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</si>
  <si>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</si>
  <si>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</si>
  <si>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</si>
  <si>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</si>
  <si>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</si>
  <si>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</si>
  <si>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</si>
  <si>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</si>
  <si>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</si>
  <si>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</si>
  <si>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</si>
  <si>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</si>
  <si>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</si>
  <si>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</si>
  <si>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</si>
  <si>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</si>
  <si>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</si>
  <si>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</si>
  <si>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</si>
  <si>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</si>
  <si>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</si>
  <si>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</si>
  <si>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</si>
  <si>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</si>
  <si>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</si>
  <si>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</si>
  <si>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</si>
  <si>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</si>
  <si>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</si>
  <si>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</si>
  <si>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</si>
  <si>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</si>
  <si>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</si>
  <si>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</si>
  <si>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</si>
  <si>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</si>
  <si>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</si>
  <si>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</si>
  <si>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</si>
  <si>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</si>
  <si>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</si>
  <si>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</si>
  <si>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</si>
  <si>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</si>
  <si>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</si>
  <si>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</si>
  <si>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</si>
  <si>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</si>
  <si>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</si>
  <si>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</si>
  <si>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</si>
  <si>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</si>
  <si>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</si>
  <si>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</si>
  <si>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</si>
  <si>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</si>
  <si>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</si>
  <si>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</si>
  <si>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</si>
  <si>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</si>
  <si>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</si>
  <si>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</si>
  <si>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</si>
  <si>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</si>
  <si>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</si>
  <si>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</si>
  <si>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</si>
  <si>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</si>
  <si>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</si>
  <si>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</si>
  <si>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</si>
  <si>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</si>
  <si>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</si>
  <si>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</si>
  <si>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</si>
  <si>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</si>
  <si>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</si>
  <si>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</si>
  <si>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</si>
  <si>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</si>
  <si>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</si>
  <si>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</si>
  <si>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</si>
  <si>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</si>
  <si>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</si>
  <si>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</si>
  <si>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</si>
  <si>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</si>
  <si>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</si>
  <si>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</si>
  <si>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</si>
  <si>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</si>
  <si>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</si>
  <si>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</si>
  <si>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</si>
  <si>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</si>
  <si>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</si>
  <si>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</si>
  <si>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</si>
  <si>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</si>
  <si>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</si>
  <si>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</si>
  <si>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</si>
  <si>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</si>
  <si>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</si>
  <si>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</si>
  <si>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</si>
  <si>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</si>
  <si>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</si>
  <si>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</si>
  <si>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</si>
  <si>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</si>
  <si>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</si>
  <si>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</si>
  <si>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</si>
  <si>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</si>
  <si>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</si>
  <si>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</si>
  <si>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</si>
  <si>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</si>
  <si>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</si>
  <si>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</si>
  <si>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</si>
  <si>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</si>
  <si>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</si>
  <si>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</si>
  <si>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</si>
  <si>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</si>
  <si>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</si>
  <si>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</si>
  <si>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</si>
  <si>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</si>
  <si>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</si>
  <si>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</si>
  <si>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</si>
  <si>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</si>
  <si>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</si>
  <si>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</si>
  <si>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</si>
  <si>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</si>
  <si>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</si>
  <si>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</si>
  <si>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</si>
  <si>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</si>
  <si>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</si>
  <si>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</si>
  <si>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</si>
  <si>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</si>
  <si>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</si>
  <si>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</si>
  <si>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</si>
  <si>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</si>
  <si>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</si>
  <si>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</si>
  <si>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</si>
  <si>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</si>
  <si>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</si>
  <si>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</si>
  <si>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</si>
  <si>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</si>
  <si>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</si>
  <si>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</si>
  <si>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</si>
  <si>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</si>
  <si>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</si>
  <si>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</si>
  <si>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</si>
  <si>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</si>
  <si>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</si>
  <si>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</si>
  <si>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</si>
  <si>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</si>
  <si>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</si>
  <si>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</si>
  <si>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</si>
  <si>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</si>
  <si>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</si>
  <si>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</si>
  <si>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</si>
  <si>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</si>
  <si>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</si>
  <si>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</si>
  <si>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</si>
  <si>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</si>
  <si>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</si>
  <si>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</si>
  <si>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</si>
  <si>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</si>
  <si>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</si>
  <si>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</si>
  <si>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</si>
  <si>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</si>
  <si>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</si>
  <si>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</si>
  <si>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</si>
  <si>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</si>
  <si>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</si>
  <si>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</si>
  <si>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</si>
  <si>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</si>
  <si>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</si>
  <si>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</si>
  <si>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</si>
  <si>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</si>
  <si>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</si>
  <si>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</si>
  <si>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</si>
  <si>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</si>
  <si>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</si>
  <si>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</si>
  <si>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</si>
  <si>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</si>
  <si>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</si>
  <si>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</si>
  <si>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</si>
  <si>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</si>
  <si>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</si>
  <si>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</si>
  <si>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</si>
  <si>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</si>
  <si>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</si>
  <si>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</si>
  <si>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</si>
  <si>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</si>
  <si>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</si>
  <si>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</si>
  <si>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</si>
  <si>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</si>
  <si>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</si>
  <si>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</si>
  <si>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</si>
  <si>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</si>
  <si>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</si>
  <si>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</si>
  <si>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</si>
  <si>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</si>
  <si>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</si>
  <si>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</si>
  <si>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</si>
  <si>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</si>
  <si>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</si>
  <si>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</si>
  <si>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</si>
  <si>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</si>
  <si>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</si>
  <si>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</si>
  <si>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</si>
  <si>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</si>
  <si>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</si>
  <si>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</si>
  <si>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</si>
  <si>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</si>
  <si>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</si>
  <si>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</si>
  <si>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</si>
  <si>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</si>
  <si>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</si>
  <si>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</si>
  <si>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</si>
  <si>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</si>
  <si>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</si>
  <si>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</si>
  <si>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</si>
  <si>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</si>
  <si>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</si>
  <si>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</si>
  <si>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</si>
  <si>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</si>
  <si>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</si>
  <si>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</si>
  <si>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</si>
  <si>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</si>
  <si>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</si>
  <si>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</si>
  <si>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</si>
  <si>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</si>
  <si>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</si>
  <si>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</si>
  <si>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</si>
  <si>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</si>
  <si>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</si>
  <si>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</si>
  <si>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</si>
  <si>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</si>
  <si>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</si>
  <si>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</si>
  <si>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</si>
  <si>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</si>
  <si>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</si>
  <si>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</si>
  <si>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</si>
  <si>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</si>
  <si>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</si>
  <si>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</si>
  <si>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</si>
  <si>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</si>
  <si>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</si>
  <si>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</si>
  <si>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</si>
  <si>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</si>
  <si>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</si>
  <si>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</si>
  <si>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</si>
  <si>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</si>
  <si>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</si>
  <si>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</si>
  <si>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</si>
  <si>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</si>
  <si>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</si>
  <si>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</si>
  <si>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</si>
  <si>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</si>
  <si>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</si>
  <si>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</si>
  <si>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</si>
  <si>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</si>
  <si>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</si>
  <si>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</si>
  <si>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</si>
  <si>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</si>
  <si>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</si>
  <si>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</si>
  <si>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</si>
  <si>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</si>
  <si>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</si>
  <si>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</si>
  <si>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</si>
  <si>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</si>
  <si>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</si>
  <si>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</si>
  <si>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</si>
  <si>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</si>
  <si>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</si>
  <si>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</si>
  <si>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</si>
  <si>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</si>
  <si>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</si>
  <si>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</si>
  <si>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</si>
  <si>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</si>
  <si>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</si>
  <si>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</si>
  <si>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</si>
  <si>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</si>
  <si>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</si>
  <si>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</si>
  <si>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</si>
  <si>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</si>
  <si>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</si>
  <si>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</si>
  <si>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</si>
  <si>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</si>
  <si>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</si>
  <si>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</si>
  <si>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</si>
  <si>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</si>
  <si>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</si>
  <si>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</si>
  <si>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</si>
  <si>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</si>
  <si>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</si>
  <si>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</si>
  <si>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</si>
  <si>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</si>
  <si>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</si>
  <si>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</si>
  <si>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</si>
  <si>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</si>
  <si>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</si>
  <si>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</si>
  <si>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</si>
  <si>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</si>
  <si>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</si>
  <si>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</si>
  <si>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</si>
  <si>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</si>
  <si>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</si>
  <si>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</si>
  <si>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</si>
  <si>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</si>
  <si>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</si>
  <si>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</si>
  <si>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</si>
  <si>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</si>
  <si>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</si>
  <si>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</si>
  <si>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</si>
  <si>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</si>
  <si>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</si>
  <si>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</si>
  <si>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</si>
  <si>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</si>
  <si>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</si>
  <si>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</si>
  <si>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</si>
  <si>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</si>
  <si>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</si>
  <si>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</si>
  <si>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</si>
  <si>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</si>
  <si>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</si>
  <si>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</si>
  <si>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</si>
  <si>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</si>
  <si>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</si>
  <si>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</si>
  <si>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</si>
  <si>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</si>
  <si>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</si>
  <si>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</si>
  <si>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</si>
  <si>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</si>
  <si>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</si>
  <si>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</si>
  <si>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</si>
  <si>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</si>
  <si>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</si>
  <si>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</si>
  <si>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</si>
  <si>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</si>
  <si>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</si>
  <si>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</si>
  <si>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</si>
  <si>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</si>
  <si>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</si>
  <si>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</si>
  <si>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</si>
  <si>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</si>
  <si>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</si>
  <si>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</si>
  <si>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</si>
  <si>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</si>
  <si>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</si>
  <si>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</si>
  <si>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</si>
  <si>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</si>
  <si>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</si>
  <si>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</si>
  <si>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</si>
  <si>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</si>
  <si>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</si>
  <si>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</si>
  <si>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</si>
  <si>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</si>
  <si>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</si>
  <si>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</si>
  <si>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</si>
  <si>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</si>
  <si>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</si>
  <si>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</si>
  <si>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</si>
  <si>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</si>
  <si>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</si>
  <si>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</si>
  <si>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</si>
  <si>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</si>
  <si>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</si>
  <si>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</si>
  <si>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</si>
  <si>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</si>
  <si>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</si>
  <si>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</si>
  <si>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</si>
  <si>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</si>
  <si>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</si>
  <si>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</si>
  <si>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</si>
  <si>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</si>
  <si>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</si>
  <si>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</si>
  <si>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</si>
  <si>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</si>
  <si>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</si>
  <si>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</si>
  <si>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</si>
  <si>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</si>
  <si>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</si>
  <si>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</si>
  <si>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</si>
  <si>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</si>
  <si>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</si>
  <si>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</si>
  <si>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</si>
  <si>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</si>
  <si>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</si>
  <si>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</si>
  <si>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</si>
  <si>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</si>
  <si>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</si>
  <si>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</si>
  <si>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</si>
  <si>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</si>
  <si>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</si>
  <si>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</si>
  <si>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</si>
  <si>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</si>
  <si>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</si>
  <si>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</si>
  <si>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</si>
  <si>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</si>
  <si>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</si>
  <si>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</si>
  <si>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</si>
  <si>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</si>
  <si>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</si>
  <si>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</si>
  <si>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</si>
  <si>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</si>
  <si>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</si>
  <si>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</si>
  <si>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</si>
  <si>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</si>
  <si>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</si>
  <si>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</si>
  <si>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</si>
  <si>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</si>
  <si>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</si>
  <si>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</si>
  <si>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</si>
  <si>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</si>
  <si>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</si>
  <si>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</si>
  <si>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</si>
  <si>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</si>
  <si>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</si>
  <si>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</si>
  <si>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</si>
  <si>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</si>
  <si>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</si>
  <si>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</si>
  <si>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</si>
  <si>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</si>
  <si>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</si>
  <si>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</si>
  <si>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</si>
  <si>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</si>
  <si>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</si>
  <si>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</si>
  <si>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</si>
  <si>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</si>
  <si>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</si>
  <si>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</si>
  <si>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</si>
  <si>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</si>
  <si>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</si>
  <si>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</si>
  <si>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</si>
  <si>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</si>
  <si>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</si>
  <si>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</si>
  <si>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</si>
  <si>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</si>
  <si>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</si>
  <si>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</si>
  <si>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</si>
  <si>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</si>
  <si>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</si>
  <si>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</si>
  <si>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</si>
  <si>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</si>
  <si>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</si>
  <si>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</si>
  <si>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</si>
  <si>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</si>
  <si>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</si>
  <si>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</si>
  <si>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</si>
  <si>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</si>
  <si>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</si>
  <si>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</si>
  <si>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</si>
  <si>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</si>
  <si>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</si>
  <si>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</si>
  <si>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</si>
  <si>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</si>
  <si>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</si>
  <si>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</si>
  <si>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</si>
  <si>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</si>
  <si>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</si>
  <si>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</si>
  <si>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</si>
  <si>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</si>
  <si>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</si>
  <si>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</si>
  <si>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</si>
  <si>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</si>
  <si>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</si>
  <si>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</si>
  <si>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</si>
  <si>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</si>
  <si>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</si>
  <si>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</si>
  <si>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</si>
  <si>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</si>
  <si>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</si>
  <si>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</si>
  <si>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</si>
  <si>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</si>
  <si>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</si>
  <si>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</si>
  <si>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</si>
  <si>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</si>
  <si>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</si>
  <si>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</si>
  <si>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</si>
  <si>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</si>
  <si>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</si>
  <si>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</si>
  <si>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</si>
  <si>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</si>
  <si>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</si>
  <si>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</si>
  <si>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</si>
  <si>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</si>
  <si>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</si>
  <si>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</si>
  <si>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</si>
  <si>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</si>
  <si>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</si>
  <si>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</si>
  <si>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</si>
  <si>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</si>
  <si>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</si>
  <si>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</si>
  <si>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</si>
  <si>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</si>
  <si>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</si>
  <si>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</si>
  <si>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</si>
  <si>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</si>
  <si>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</si>
  <si>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</si>
  <si>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</si>
  <si>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</si>
  <si>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</si>
  <si>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</si>
  <si>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</si>
  <si>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</si>
  <si>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</si>
  <si>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</si>
  <si>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</si>
  <si>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</si>
  <si>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</si>
  <si>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</si>
  <si>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</si>
  <si>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</si>
  <si>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</si>
  <si>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</si>
  <si>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</si>
  <si>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</si>
  <si>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</si>
  <si>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</si>
  <si>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</si>
  <si>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</si>
  <si>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</si>
  <si>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</si>
  <si>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</si>
  <si>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</si>
  <si>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</si>
  <si>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</si>
  <si>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</si>
  <si>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</si>
  <si>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</si>
  <si>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</si>
  <si>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</si>
  <si>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</si>
  <si>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</si>
  <si>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</si>
  <si>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</si>
  <si>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</si>
  <si>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</si>
  <si>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</si>
  <si>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</si>
  <si>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</si>
  <si>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</si>
  <si>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</si>
  <si>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</si>
  <si>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</si>
  <si>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</si>
  <si>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</si>
  <si>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</si>
  <si>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</si>
  <si>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</si>
  <si>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</si>
  <si>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</si>
  <si>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</si>
  <si>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</si>
  <si>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</si>
  <si>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</si>
  <si>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</si>
  <si>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</si>
  <si>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</si>
  <si>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</si>
  <si>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</si>
  <si>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</si>
  <si>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</si>
  <si>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</si>
  <si>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</si>
  <si>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</si>
  <si>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</si>
  <si>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</si>
  <si>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</si>
  <si>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</si>
  <si>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</si>
  <si>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</si>
  <si>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</si>
  <si>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</si>
  <si>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</si>
  <si>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</si>
  <si>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</si>
  <si>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</si>
  <si>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</si>
  <si>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</si>
  <si>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</si>
  <si>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</si>
  <si>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</si>
  <si>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</si>
  <si>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</si>
  <si>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</si>
  <si>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</si>
  <si>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</si>
  <si>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</si>
  <si>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</si>
  <si>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</si>
  <si>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</si>
  <si>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</si>
  <si>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</si>
  <si>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</si>
  <si>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</si>
  <si>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</si>
  <si>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</si>
  <si>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</si>
  <si>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</si>
  <si>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</si>
  <si>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</si>
  <si>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</si>
  <si>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</si>
  <si>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</si>
  <si>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</si>
  <si>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</si>
  <si>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</si>
  <si>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</si>
  <si>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</si>
  <si>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</si>
  <si>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</si>
  <si>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</si>
  <si>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</si>
  <si>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</si>
  <si>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</si>
  <si>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</si>
  <si>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</si>
  <si>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</si>
  <si>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</si>
  <si>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</si>
  <si>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</si>
  <si>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</si>
  <si>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</si>
  <si>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</si>
  <si>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</si>
  <si>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</si>
  <si>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</si>
  <si>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</si>
  <si>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</si>
  <si>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</si>
  <si>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</si>
  <si>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</si>
  <si>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</si>
  <si>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</si>
  <si>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</si>
  <si>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</si>
  <si>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</si>
  <si>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</si>
  <si>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</si>
  <si>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</si>
  <si>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</si>
  <si>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</si>
  <si>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</si>
  <si>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</si>
  <si>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</si>
  <si>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</si>
  <si>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</si>
  <si>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</si>
  <si>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</si>
  <si>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</si>
  <si>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</si>
  <si>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</si>
  <si>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</si>
  <si>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</si>
  <si>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</si>
  <si>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</si>
  <si>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</si>
  <si>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</si>
  <si>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</si>
  <si>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</si>
  <si>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</si>
  <si>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</si>
  <si>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</si>
  <si>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</si>
  <si>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</si>
  <si>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</si>
  <si>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</si>
  <si>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</si>
  <si>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</si>
  <si>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</si>
  <si>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</si>
  <si>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</si>
  <si>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</si>
  <si>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</si>
  <si>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</si>
  <si>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</si>
  <si>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</si>
  <si>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</si>
  <si>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</si>
  <si>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</si>
  <si>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</si>
  <si>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</si>
  <si>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</si>
  <si>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</si>
  <si>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</si>
  <si>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</si>
  <si>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</si>
  <si>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</si>
  <si>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</si>
  <si>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</si>
  <si>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</si>
  <si>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</si>
  <si>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</si>
  <si>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</si>
  <si>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</si>
  <si>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</si>
  <si>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</si>
  <si>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</si>
  <si>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</si>
  <si>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</si>
  <si>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</si>
  <si>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</si>
  <si>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</si>
  <si>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</si>
  <si>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</si>
  <si>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</si>
  <si>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</si>
  <si>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</si>
  <si>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</si>
  <si>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</si>
  <si>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</si>
  <si>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</si>
  <si>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</si>
  <si>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</si>
  <si>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</si>
  <si>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</si>
  <si>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</si>
  <si>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</si>
  <si>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</si>
  <si>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</si>
  <si>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</si>
  <si>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</si>
  <si>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</si>
  <si>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</si>
  <si>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</si>
  <si>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</si>
  <si>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</si>
  <si>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</si>
  <si>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</si>
  <si>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</si>
  <si>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</si>
  <si>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</si>
  <si>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</si>
  <si>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</si>
  <si>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</si>
  <si>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</si>
  <si>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</si>
  <si>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</si>
  <si>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</si>
  <si>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</si>
  <si>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</si>
  <si>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</si>
  <si>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</si>
  <si>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</si>
  <si>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</si>
  <si>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</si>
  <si>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</si>
  <si>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</si>
  <si>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</si>
  <si>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</si>
  <si>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</si>
  <si>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</si>
  <si>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</si>
  <si>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</si>
  <si>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</si>
  <si>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</si>
  <si>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</si>
  <si>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</si>
  <si>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</si>
  <si>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</si>
  <si>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</si>
  <si>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</si>
  <si>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</si>
  <si>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</si>
  <si>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</si>
  <si>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</si>
  <si>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</si>
  <si>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</si>
  <si>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</si>
  <si>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</si>
  <si>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</si>
  <si>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</si>
  <si>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</si>
  <si>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</si>
  <si>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</si>
  <si>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</si>
  <si>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</si>
  <si>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</si>
  <si>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</si>
  <si>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</si>
  <si>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</si>
  <si>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</si>
  <si>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</si>
  <si>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</si>
  <si>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</si>
  <si>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</si>
  <si>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</si>
  <si>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</si>
  <si>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</si>
  <si>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</si>
  <si>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</si>
  <si>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</si>
  <si>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</si>
  <si>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</si>
  <si>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</si>
  <si>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</si>
  <si>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</si>
  <si>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</si>
  <si>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</si>
  <si>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</si>
  <si>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</si>
  <si>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</si>
  <si>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</si>
  <si>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</si>
  <si>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</si>
  <si>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</si>
  <si>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</si>
  <si>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</si>
  <si>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</si>
  <si>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</si>
  <si>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</si>
  <si>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</si>
  <si>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</si>
  <si>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</si>
  <si>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</si>
  <si>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</si>
  <si>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</si>
  <si>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</si>
  <si>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</si>
  <si>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</si>
  <si>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</si>
  <si>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</si>
  <si>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</si>
  <si>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</si>
  <si>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</si>
  <si>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</si>
  <si>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</si>
  <si>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</si>
  <si>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</si>
  <si>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</si>
  <si>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</si>
  <si>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</si>
  <si>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</si>
  <si>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</si>
  <si>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</si>
  <si>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</si>
  <si>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</si>
  <si>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</si>
  <si>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</si>
  <si>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</si>
  <si>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</si>
  <si>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</si>
  <si>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</si>
  <si>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</si>
  <si>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</si>
  <si>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</si>
  <si>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</si>
  <si>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</si>
  <si>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</si>
  <si>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</si>
  <si>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</si>
  <si>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</si>
  <si>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</si>
  <si>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</si>
  <si>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</si>
  <si>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</si>
  <si>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</si>
  <si>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</si>
  <si>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</si>
  <si>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</si>
  <si>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</si>
  <si>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</si>
  <si>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</si>
  <si>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</si>
  <si>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</si>
  <si>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</si>
  <si>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</si>
  <si>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</si>
  <si>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</si>
  <si>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</si>
  <si>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</si>
  <si>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</si>
  <si>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</si>
  <si>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</si>
  <si>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</si>
  <si>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</si>
  <si>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</si>
  <si>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</si>
  <si>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</si>
  <si>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</si>
  <si>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</si>
  <si>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</si>
  <si>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</si>
  <si>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</si>
  <si>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</si>
  <si>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</si>
  <si>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</si>
  <si>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</si>
  <si>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</si>
  <si>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</si>
  <si>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</si>
  <si>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</si>
  <si>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</si>
  <si>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</si>
  <si>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</si>
  <si>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</si>
  <si>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</si>
  <si>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</si>
  <si>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</si>
  <si>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</si>
  <si>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</si>
  <si>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</si>
  <si>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</si>
  <si>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</si>
  <si>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</si>
  <si>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</si>
  <si>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</si>
  <si>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</si>
  <si>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</si>
  <si>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</si>
  <si>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</si>
  <si>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</si>
  <si>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</si>
  <si>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</si>
  <si>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</si>
  <si>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</si>
  <si>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</si>
  <si>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</si>
  <si>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</si>
  <si>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</si>
  <si>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</si>
  <si>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</si>
  <si>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</si>
  <si>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</si>
  <si>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</si>
  <si>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</si>
  <si>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</si>
  <si>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</si>
  <si>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</si>
  <si>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</si>
  <si>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</si>
  <si>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</si>
  <si>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</si>
  <si>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</si>
  <si>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</si>
  <si>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</si>
  <si>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</si>
  <si>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</si>
  <si>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</si>
  <si>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</si>
  <si>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</si>
  <si>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</si>
  <si>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</si>
  <si>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</si>
  <si>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</si>
  <si>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</si>
  <si>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</si>
  <si>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</si>
  <si>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</si>
  <si>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</si>
  <si>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</si>
  <si>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</si>
  <si>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</si>
  <si>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</si>
  <si>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</si>
  <si>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</si>
  <si>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</si>
  <si>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</si>
  <si>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</si>
  <si>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</si>
  <si>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</si>
  <si>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</si>
  <si>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</si>
  <si>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</si>
  <si>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</si>
  <si>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</si>
  <si>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</si>
  <si>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</si>
  <si>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</si>
  <si>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</si>
  <si>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</si>
  <si>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</si>
  <si>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</si>
  <si>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</si>
  <si>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</si>
  <si>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</si>
  <si>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</si>
  <si>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</si>
  <si>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</si>
  <si>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</si>
  <si>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</si>
  <si>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</si>
  <si>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</si>
  <si>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</si>
  <si>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</si>
  <si>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</si>
  <si>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</si>
  <si>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</si>
  <si>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</si>
  <si>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</si>
  <si>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</si>
  <si>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</si>
  <si>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</si>
  <si>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</si>
  <si>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</si>
  <si>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</si>
  <si>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</si>
  <si>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</si>
  <si>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</si>
  <si>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</si>
  <si>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</si>
  <si>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</si>
  <si>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</si>
  <si>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</si>
  <si>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</si>
  <si>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</si>
  <si>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</si>
  <si>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</si>
  <si>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</si>
  <si>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</si>
  <si>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</si>
  <si>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</si>
  <si>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</si>
  <si>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</si>
  <si>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</si>
  <si>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</si>
  <si>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</si>
  <si>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</si>
  <si>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</si>
  <si>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</si>
  <si>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</si>
  <si>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</si>
  <si>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</si>
  <si>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</si>
  <si>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</si>
  <si>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</si>
  <si>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</si>
  <si>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</si>
  <si>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</si>
  <si>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</si>
  <si>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</si>
  <si>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</si>
  <si>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</si>
  <si>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</si>
  <si>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</si>
  <si>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</si>
  <si>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</si>
  <si>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</si>
  <si>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</si>
  <si>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</si>
  <si>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</si>
  <si>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</si>
  <si>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</si>
  <si>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</si>
  <si>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</si>
  <si>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</si>
  <si>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</si>
  <si>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</si>
  <si>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</si>
  <si>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</si>
  <si>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</si>
  <si>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</si>
  <si>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</si>
  <si>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</si>
  <si>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</si>
  <si>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</si>
  <si>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</si>
  <si>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</si>
  <si>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</si>
  <si>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</si>
  <si>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</si>
  <si>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</si>
  <si>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</si>
  <si>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</si>
  <si>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</si>
  <si>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</si>
  <si>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</si>
  <si>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</si>
  <si>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</si>
  <si>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</si>
  <si>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</si>
  <si>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</si>
  <si>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</si>
  <si>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</si>
  <si>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</si>
  <si>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</si>
  <si>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</si>
  <si>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</si>
  <si>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</si>
  <si>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</si>
  <si>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</si>
  <si>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</si>
  <si>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</si>
  <si>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</si>
  <si>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</si>
  <si>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</si>
  <si>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</si>
  <si>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</si>
  <si>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</si>
  <si>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</si>
  <si>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</si>
  <si>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</si>
  <si>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</si>
  <si>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</si>
  <si>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</si>
  <si>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</si>
  <si>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</si>
  <si>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</si>
  <si>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</si>
  <si>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</si>
  <si>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</si>
  <si>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</si>
  <si>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</si>
  <si>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</si>
  <si>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</si>
  <si>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</si>
  <si>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</si>
  <si>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</si>
  <si>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</si>
  <si>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</si>
  <si>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</si>
  <si>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</si>
  <si>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</si>
  <si>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</si>
  <si>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</si>
  <si>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</si>
  <si>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</si>
  <si>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</si>
  <si>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</si>
  <si>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</si>
  <si>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</si>
  <si>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</si>
  <si>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</si>
  <si>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</si>
  <si>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</si>
  <si>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</si>
  <si>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</si>
  <si>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</si>
  <si>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</si>
  <si>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</si>
  <si>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</si>
  <si>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</si>
  <si>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</si>
  <si>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</si>
  <si>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</si>
  <si>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</si>
  <si>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</si>
  <si>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</si>
  <si>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</si>
  <si>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</si>
  <si>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</si>
  <si>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</si>
  <si>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</si>
  <si>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</si>
  <si>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</si>
  <si>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</si>
  <si>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</si>
  <si>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</si>
  <si>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</si>
  <si>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</si>
  <si>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</si>
  <si>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</si>
  <si>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</si>
  <si>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</si>
  <si>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</si>
  <si>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</si>
  <si>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</si>
  <si>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</si>
  <si>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</si>
  <si>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</si>
  <si>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</si>
  <si>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</si>
  <si>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</si>
  <si>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</si>
  <si>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</si>
  <si>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</si>
  <si>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</si>
  <si>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</si>
  <si>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</si>
  <si>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</si>
  <si>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</si>
  <si>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</si>
  <si>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</si>
  <si>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</si>
  <si>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</si>
  <si>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</si>
  <si>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</si>
  <si>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</si>
  <si>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</si>
  <si>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</si>
  <si>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</si>
  <si>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</si>
  <si>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</si>
  <si>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</si>
  <si>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</si>
  <si>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</si>
  <si>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</si>
  <si>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</si>
  <si>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</si>
  <si>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</si>
  <si>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</si>
  <si>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</si>
  <si>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</si>
  <si>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</si>
  <si>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</si>
  <si>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</si>
  <si>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</si>
  <si>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</si>
  <si>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</si>
  <si>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</si>
  <si>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</si>
  <si>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</si>
  <si>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</si>
  <si>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</si>
  <si>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</si>
  <si>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</si>
  <si>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</si>
  <si>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</si>
  <si>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</si>
  <si>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</si>
  <si>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</si>
  <si>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</si>
  <si>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</si>
  <si>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</si>
  <si>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</si>
  <si>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</si>
  <si>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</si>
  <si>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</si>
  <si>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</si>
  <si>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</si>
  <si>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</si>
  <si>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</si>
  <si>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</si>
  <si>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</si>
  <si>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</si>
  <si>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</si>
  <si>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</si>
  <si>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</si>
  <si>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</si>
  <si>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</si>
  <si>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</si>
  <si>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</si>
  <si>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</si>
  <si>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</si>
  <si>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</si>
  <si>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</si>
  <si>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</si>
  <si>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</si>
  <si>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</si>
  <si>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</si>
  <si>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</si>
  <si>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</si>
  <si>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</si>
  <si>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</si>
  <si>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</si>
  <si>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</si>
  <si>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</si>
  <si>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</si>
  <si>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</si>
  <si>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</si>
  <si>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</si>
  <si>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</si>
  <si>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</si>
  <si>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</si>
  <si>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</si>
  <si>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</si>
  <si>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</si>
  <si>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</si>
  <si>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</si>
  <si>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</si>
  <si>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</si>
  <si>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</si>
  <si>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</si>
  <si>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</si>
  <si>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</si>
  <si>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</si>
  <si>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</si>
  <si>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</si>
  <si>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</si>
  <si>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</si>
  <si>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</si>
  <si>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</si>
  <si>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</si>
  <si>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</si>
  <si>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</si>
  <si>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</si>
  <si>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</si>
  <si>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</si>
  <si>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</si>
  <si>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</si>
  <si>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</si>
  <si>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</si>
  <si>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</si>
  <si>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</si>
  <si>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</si>
  <si>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</si>
  <si>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</si>
  <si>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</si>
  <si>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</si>
  <si>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</si>
  <si>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</si>
  <si>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</si>
  <si>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</si>
  <si>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</si>
  <si>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</si>
  <si>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</si>
  <si>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</si>
  <si>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</si>
  <si>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</si>
  <si>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</si>
  <si>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</si>
  <si>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</si>
  <si>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</si>
  <si>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</si>
  <si>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</si>
  <si>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</si>
  <si>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</si>
  <si>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</si>
  <si>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</si>
  <si>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</si>
  <si>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</si>
  <si>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</si>
  <si>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</si>
  <si>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</si>
  <si>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</si>
  <si>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</si>
  <si>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</si>
  <si>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</si>
  <si>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</si>
  <si>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</si>
  <si>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</si>
  <si>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</si>
  <si>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</si>
  <si>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</si>
  <si>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</si>
  <si>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</si>
  <si>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</si>
  <si>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</si>
  <si>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</si>
  <si>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</si>
  <si>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</si>
  <si>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</si>
  <si>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</si>
  <si>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</si>
  <si>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</si>
  <si>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</si>
  <si>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</si>
  <si>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</si>
  <si>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</si>
  <si>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</si>
  <si>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</si>
  <si>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</si>
  <si>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</si>
  <si>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</si>
  <si>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</si>
  <si>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</si>
  <si>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</si>
  <si>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</si>
  <si>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</si>
  <si>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</si>
  <si>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</si>
  <si>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</si>
  <si>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</si>
  <si>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</si>
  <si>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</si>
  <si>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</si>
  <si>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</si>
  <si>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</si>
  <si>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</si>
  <si>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</si>
  <si>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</si>
  <si>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</si>
  <si>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</si>
  <si>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</si>
  <si>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</si>
  <si>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</si>
  <si>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</si>
  <si>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</si>
  <si>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</si>
  <si>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</si>
  <si>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</si>
  <si>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</si>
  <si>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</si>
  <si>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</si>
  <si>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</si>
  <si>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</si>
  <si>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</si>
  <si>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</si>
  <si>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</si>
  <si>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</si>
  <si>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</si>
  <si>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</si>
  <si>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</si>
  <si>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</si>
  <si>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</si>
  <si>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</si>
  <si>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</si>
  <si>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</si>
  <si>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</si>
  <si>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</si>
  <si>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</si>
  <si>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</si>
  <si>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</si>
  <si>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</si>
  <si>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</si>
  <si>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</si>
  <si>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</si>
  <si>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</si>
  <si>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</si>
  <si>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</si>
  <si>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</si>
  <si>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</si>
  <si>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</si>
  <si>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</si>
  <si>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</si>
  <si>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</si>
  <si>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</si>
  <si>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</si>
  <si>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</si>
  <si>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</si>
  <si>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</si>
  <si>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</si>
  <si>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</si>
  <si>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</si>
  <si>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</si>
  <si>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</si>
  <si>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</si>
  <si>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</si>
  <si>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</si>
  <si>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</si>
  <si>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</si>
  <si>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</si>
  <si>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</si>
  <si>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</si>
  <si>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</si>
  <si>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</si>
  <si>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</si>
  <si>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</si>
  <si>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</si>
  <si>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</si>
  <si>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</si>
  <si>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</si>
  <si>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</si>
  <si>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</si>
  <si>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</si>
  <si>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</si>
  <si>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</si>
  <si>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</si>
  <si>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</si>
  <si>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</si>
  <si>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</si>
  <si>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</si>
  <si>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</si>
  <si>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</si>
  <si>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</si>
  <si>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</si>
  <si>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</si>
  <si>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</si>
  <si>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</si>
  <si>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</si>
  <si>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</si>
  <si>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</si>
  <si>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</si>
  <si>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</si>
  <si>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</si>
  <si>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</si>
  <si>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</si>
  <si>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</si>
  <si>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</si>
  <si>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</si>
  <si>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</si>
  <si>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</si>
  <si>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</si>
  <si>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</si>
  <si>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</si>
  <si>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</si>
  <si>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</si>
  <si>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</si>
  <si>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</si>
  <si>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</si>
  <si>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</si>
  <si>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</si>
  <si>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</si>
  <si>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</si>
  <si>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</si>
  <si>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</si>
  <si>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</si>
  <si>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</si>
  <si>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</si>
  <si>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</si>
  <si>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</si>
  <si>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</si>
  <si>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</si>
  <si>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</si>
  <si>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</si>
  <si>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</si>
  <si>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</si>
  <si>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</si>
  <si>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</si>
  <si>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</si>
  <si>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</si>
  <si>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</si>
  <si>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</si>
  <si>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</si>
  <si>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</si>
  <si>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</si>
  <si>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</si>
  <si>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</si>
  <si>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</si>
  <si>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</si>
  <si>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</si>
  <si>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</si>
  <si>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</si>
  <si>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</si>
  <si>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</si>
  <si>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</si>
  <si>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</si>
  <si>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</si>
  <si>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</si>
  <si>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</si>
  <si>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</si>
  <si>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</si>
  <si>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</si>
  <si>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</si>
  <si>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</si>
  <si>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</si>
  <si>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</si>
  <si>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</si>
  <si>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</si>
  <si>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</si>
  <si>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</si>
  <si>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</si>
  <si>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</si>
  <si>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</si>
  <si>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</si>
  <si>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</si>
  <si>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</si>
  <si>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</si>
  <si>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</si>
  <si>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</si>
  <si>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</si>
  <si>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</si>
  <si>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</si>
  <si>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</si>
  <si>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</si>
  <si>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</si>
  <si>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</si>
  <si>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</si>
  <si>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</si>
  <si>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</si>
  <si>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</si>
  <si>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</si>
  <si>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</si>
  <si>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</si>
  <si>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</si>
  <si>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</si>
  <si>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</si>
  <si>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</si>
  <si>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</si>
  <si>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</si>
  <si>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</si>
  <si>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</si>
  <si>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</si>
  <si>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</si>
  <si>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</si>
  <si>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</si>
  <si>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</si>
  <si>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</si>
  <si>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</si>
  <si>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</si>
  <si>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</si>
  <si>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</si>
  <si>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</si>
  <si>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</si>
  <si>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</si>
  <si>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</si>
  <si>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</si>
  <si>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</si>
  <si>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</si>
  <si>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</si>
  <si>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</si>
  <si>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</si>
  <si>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</si>
  <si>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</si>
  <si>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</si>
  <si>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</si>
  <si>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</si>
  <si>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</si>
  <si>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</si>
  <si>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</si>
  <si>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</si>
  <si>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</si>
  <si>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</si>
  <si>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</si>
  <si>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</si>
  <si>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</si>
  <si>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</si>
  <si>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</si>
  <si>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</si>
  <si>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</si>
  <si>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</si>
  <si>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</si>
  <si>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</si>
  <si>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</si>
  <si>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</si>
  <si>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</si>
  <si>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</si>
  <si>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</si>
  <si>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</si>
  <si>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</si>
  <si>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</si>
  <si>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</si>
  <si>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</si>
  <si>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</si>
  <si>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</si>
  <si>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</si>
  <si>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</si>
  <si>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</si>
  <si>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</si>
  <si>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</si>
  <si>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</si>
  <si>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</si>
  <si>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</si>
  <si>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</si>
  <si>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</si>
  <si>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</si>
  <si>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</si>
  <si>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</si>
  <si>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</si>
  <si>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</si>
  <si>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</si>
  <si>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</si>
  <si>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</si>
  <si>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</si>
  <si>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</si>
  <si>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</si>
  <si>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</si>
  <si>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</si>
  <si>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</si>
  <si>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</si>
  <si>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</si>
  <si>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</si>
  <si>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</si>
  <si>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</si>
  <si>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</si>
  <si>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</si>
  <si>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</si>
  <si>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</si>
  <si>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</si>
  <si>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</si>
  <si>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</si>
  <si>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</si>
  <si>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</si>
  <si>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</si>
  <si>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</si>
  <si>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</si>
  <si>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</si>
  <si>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</si>
  <si>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</si>
  <si>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</si>
  <si>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</si>
  <si>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</si>
  <si>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</si>
  <si>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</si>
  <si>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</si>
  <si>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</si>
  <si>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</si>
  <si>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</si>
  <si>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</si>
  <si>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</si>
  <si>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</si>
  <si>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</si>
  <si>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</si>
  <si>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</si>
  <si>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</si>
  <si>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</si>
  <si>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</si>
  <si>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</si>
  <si>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</si>
  <si>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</si>
  <si>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</si>
  <si>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</si>
  <si>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</si>
  <si>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</si>
  <si>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</si>
  <si>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</si>
  <si>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</si>
  <si>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</si>
  <si>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</si>
  <si>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</si>
  <si>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</si>
  <si>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</si>
  <si>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</si>
  <si>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</si>
  <si>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</si>
  <si>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</si>
  <si>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</si>
  <si>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</si>
  <si>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</si>
  <si>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</si>
  <si>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</si>
  <si>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</si>
  <si>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</si>
  <si>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</si>
  <si>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</si>
  <si>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</si>
  <si>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</si>
  <si>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</si>
  <si>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</si>
  <si>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</si>
  <si>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</si>
  <si>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</si>
  <si>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</si>
  <si>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</si>
  <si>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</si>
  <si>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</si>
  <si>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</si>
  <si>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</si>
  <si>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</si>
  <si>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</si>
  <si>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</si>
  <si>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</si>
  <si>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</si>
  <si>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</si>
  <si>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</si>
  <si>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</si>
  <si>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</si>
  <si>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</si>
  <si>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</si>
  <si>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</si>
  <si>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</si>
  <si>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</si>
  <si>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</si>
  <si>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</si>
  <si>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</si>
  <si>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</si>
  <si>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</si>
  <si>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</si>
  <si>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</si>
  <si>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</si>
  <si>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</si>
  <si>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</si>
  <si>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</si>
  <si>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</si>
  <si>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</si>
  <si>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</si>
  <si>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</si>
  <si>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</si>
  <si>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</si>
  <si>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</si>
  <si>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</si>
  <si>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</si>
  <si>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</si>
  <si>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</si>
  <si>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</si>
  <si>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</si>
  <si>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</si>
  <si>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</si>
  <si>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</si>
  <si>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</si>
  <si>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</si>
  <si>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</si>
  <si>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</si>
  <si>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</si>
  <si>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</si>
  <si>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</si>
  <si>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</si>
  <si>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</si>
  <si>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</si>
  <si>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</si>
  <si>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</si>
  <si>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</si>
  <si>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</si>
  <si>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</si>
  <si>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</si>
  <si>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</si>
  <si>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</si>
  <si>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</si>
  <si>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</si>
  <si>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</si>
  <si>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</si>
  <si>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</si>
  <si>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</si>
  <si>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</si>
  <si>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</si>
  <si>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</si>
  <si>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</si>
  <si>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</si>
  <si>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</si>
  <si>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</si>
  <si>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</si>
  <si>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</si>
  <si>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</si>
  <si>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</si>
  <si>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</si>
  <si>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</si>
  <si>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</si>
  <si>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</si>
  <si>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</si>
  <si>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</si>
  <si>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</si>
  <si>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</si>
  <si>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</si>
  <si>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</si>
  <si>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</si>
  <si>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</si>
  <si>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</si>
  <si>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</si>
  <si>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</si>
  <si>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</si>
  <si>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</si>
  <si>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</si>
  <si>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</si>
  <si>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</si>
  <si>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</si>
  <si>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</si>
  <si>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</si>
  <si>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</si>
  <si>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</si>
  <si>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</si>
  <si>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</si>
  <si>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</si>
  <si>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</si>
  <si>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</si>
  <si>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</si>
  <si>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</si>
  <si>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</si>
  <si>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</si>
  <si>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</si>
  <si>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</si>
  <si>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</si>
  <si>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</si>
  <si>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</si>
  <si>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</si>
  <si>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</si>
  <si>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</si>
  <si>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</si>
  <si>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</si>
  <si>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</si>
  <si>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</si>
  <si>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</si>
  <si>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</si>
  <si>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</si>
  <si>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</si>
  <si>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</si>
  <si>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</si>
  <si>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</si>
  <si>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</si>
  <si>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</si>
  <si>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</si>
  <si>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</si>
  <si>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</si>
  <si>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</si>
  <si>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</si>
  <si>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</si>
  <si>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</si>
  <si>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</si>
  <si>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</si>
  <si>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</si>
  <si>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</si>
  <si>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</si>
  <si>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</si>
  <si>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</si>
  <si>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</si>
  <si>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</si>
  <si>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</si>
  <si>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</si>
  <si>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</si>
  <si>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</si>
  <si>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</si>
  <si>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</si>
  <si>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</si>
  <si>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</si>
  <si>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</si>
  <si>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</si>
  <si>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</si>
  <si>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</si>
  <si>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</si>
  <si>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</si>
  <si>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</si>
  <si>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</si>
  <si>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</si>
  <si>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</si>
  <si>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</si>
  <si>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</si>
  <si>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</si>
  <si>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</si>
  <si>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</si>
  <si>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</si>
  <si>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</si>
  <si>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</si>
  <si>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</si>
  <si>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</si>
  <si>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</si>
  <si>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</si>
  <si>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</si>
  <si>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</si>
  <si>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</si>
  <si>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</si>
  <si>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</si>
  <si>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</si>
  <si>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</si>
  <si>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</si>
  <si>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</si>
  <si>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</si>
  <si>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</si>
  <si>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</si>
  <si>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</si>
  <si>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</si>
  <si>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</si>
  <si>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</si>
  <si>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</si>
  <si>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</si>
  <si>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</si>
  <si>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</si>
  <si>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</si>
  <si>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</si>
  <si>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</si>
  <si>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</si>
  <si>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</si>
  <si>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</si>
  <si>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</si>
  <si>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</si>
  <si>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</si>
  <si>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</si>
  <si>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</si>
  <si>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</si>
  <si>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</si>
  <si>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</si>
  <si>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</si>
  <si>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</si>
  <si>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</si>
  <si>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</si>
  <si>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</si>
  <si>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</si>
  <si>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</si>
  <si>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</si>
  <si>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</si>
  <si>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</si>
  <si>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</si>
  <si>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</si>
  <si>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</si>
  <si>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</si>
  <si>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</si>
  <si>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</si>
  <si>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</si>
  <si>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</si>
  <si>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</si>
  <si>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</si>
  <si>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</si>
  <si>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</si>
  <si>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</si>
  <si>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</si>
  <si>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</si>
  <si>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</si>
  <si>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</si>
  <si>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</si>
  <si>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</si>
  <si>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</si>
  <si>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</si>
  <si>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</si>
  <si>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</si>
  <si>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</si>
  <si>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</si>
  <si>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</si>
  <si>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</si>
  <si>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</si>
  <si>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</si>
  <si>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</si>
  <si>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</si>
  <si>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</si>
  <si>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</si>
  <si>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</si>
  <si>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</si>
  <si>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</si>
  <si>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</si>
  <si>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</si>
  <si>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</si>
  <si>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</si>
  <si>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</si>
  <si>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</si>
  <si>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</si>
  <si>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</si>
  <si>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</si>
  <si>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</si>
  <si>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</si>
  <si>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</si>
  <si>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</si>
  <si>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</si>
  <si>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</si>
  <si>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</si>
  <si>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</si>
  <si>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</si>
  <si>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</si>
  <si>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</si>
  <si>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</si>
  <si>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</si>
  <si>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</si>
  <si>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</si>
  <si>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</si>
  <si>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</si>
  <si>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</si>
  <si>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</si>
  <si>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</si>
  <si>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</si>
  <si>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</si>
  <si>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</si>
  <si>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</si>
  <si>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</si>
  <si>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</si>
  <si>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</si>
  <si>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</si>
  <si>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</si>
  <si>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</si>
  <si>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</si>
  <si>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</si>
  <si>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</si>
  <si>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</si>
  <si>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</si>
  <si>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</si>
  <si>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</si>
  <si>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</si>
  <si>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</si>
  <si>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</si>
  <si>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</si>
  <si>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</si>
  <si>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</si>
  <si>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</si>
  <si>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</si>
  <si>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</si>
  <si>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</si>
  <si>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</si>
  <si>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</si>
  <si>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</si>
  <si>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</si>
  <si>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</si>
  <si>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</si>
  <si>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</si>
  <si>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</si>
  <si>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</si>
  <si>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</si>
  <si>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</si>
  <si>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</si>
  <si>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</si>
  <si>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</si>
  <si>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</si>
  <si>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</si>
  <si>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</si>
  <si>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</si>
  <si>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</si>
  <si>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</si>
  <si>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</si>
  <si>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</si>
  <si>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</si>
  <si>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</si>
  <si>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</si>
  <si>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</si>
  <si>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</si>
  <si>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</si>
  <si>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</si>
  <si>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</si>
  <si>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</si>
  <si>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</si>
  <si>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</si>
  <si>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</si>
  <si>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</si>
  <si>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</si>
  <si>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</si>
  <si>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</si>
  <si>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</si>
  <si>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</si>
  <si>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</si>
  <si>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</si>
  <si>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</si>
  <si>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</si>
  <si>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</si>
  <si>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</si>
  <si>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</si>
  <si>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</si>
  <si>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</si>
  <si>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</si>
  <si>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</si>
  <si>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</si>
  <si>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</si>
  <si>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</si>
  <si>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</si>
  <si>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</si>
  <si>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</si>
  <si>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</si>
  <si>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</si>
  <si>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</si>
  <si>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</si>
  <si>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</si>
  <si>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</si>
  <si>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</si>
  <si>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</si>
  <si>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</si>
  <si>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</si>
  <si>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</si>
  <si>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</si>
  <si>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</si>
  <si>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</si>
  <si>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</si>
  <si>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</si>
  <si>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</si>
  <si>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</si>
  <si>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</si>
  <si>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</si>
  <si>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</si>
  <si>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</si>
  <si>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</si>
  <si>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</si>
  <si>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</si>
  <si>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</si>
  <si>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</si>
  <si>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</si>
  <si>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</si>
  <si>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</si>
  <si>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</si>
  <si>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</si>
  <si>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</si>
  <si>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</si>
  <si>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</si>
  <si>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</si>
  <si>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</si>
  <si>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</si>
  <si>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</si>
  <si>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</si>
  <si>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</si>
  <si>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</si>
  <si>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</si>
  <si>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</si>
  <si>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</si>
  <si>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</si>
  <si>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</si>
  <si>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</si>
  <si>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</si>
  <si>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</si>
  <si>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</si>
  <si>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</si>
  <si>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</si>
  <si>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</si>
  <si>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</si>
  <si>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</si>
  <si>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</si>
  <si>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</si>
  <si>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</si>
  <si>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</si>
  <si>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</si>
  <si>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</si>
  <si>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</si>
  <si>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</si>
  <si>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</si>
  <si>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</si>
  <si>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</si>
  <si>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</si>
  <si>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</si>
  <si>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</si>
  <si>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</si>
  <si>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</si>
  <si>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</si>
  <si>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</si>
  <si>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</si>
  <si>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</si>
  <si>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</si>
  <si>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</si>
  <si>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</si>
  <si>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</si>
  <si>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</si>
  <si>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</si>
  <si>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</si>
  <si>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</si>
  <si>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</si>
  <si>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</si>
  <si>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</si>
  <si>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</si>
  <si>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</si>
  <si>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</si>
  <si>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</si>
  <si>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</si>
  <si>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</si>
  <si>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</si>
  <si>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</si>
  <si>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</si>
  <si>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</si>
  <si>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</si>
  <si>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</si>
  <si>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</si>
  <si>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</si>
  <si>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</si>
  <si>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</si>
  <si>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</si>
  <si>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</si>
  <si>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</si>
  <si>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</si>
  <si>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</si>
  <si>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</si>
  <si>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</si>
  <si>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</si>
  <si>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</si>
  <si>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</si>
  <si>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</si>
  <si>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</si>
  <si>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</si>
  <si>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</si>
  <si>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</si>
  <si>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</si>
  <si>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</si>
  <si>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</si>
  <si>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</si>
  <si>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</si>
  <si>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</si>
  <si>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</si>
  <si>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</si>
  <si>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</si>
  <si>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</si>
  <si>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</si>
  <si>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</si>
  <si>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</si>
  <si>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</si>
  <si>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</si>
  <si>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</si>
  <si>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</si>
  <si>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</si>
  <si>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</si>
  <si>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</si>
  <si>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</si>
  <si>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</si>
  <si>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</si>
  <si>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</si>
  <si>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</si>
  <si>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</si>
  <si>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</si>
  <si>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</si>
  <si>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</si>
  <si>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</si>
  <si>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</si>
  <si>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</si>
  <si>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</si>
  <si>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</si>
  <si>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</si>
  <si>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</si>
  <si>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</si>
  <si>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</si>
  <si>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</si>
  <si>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</si>
  <si>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</si>
  <si>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</si>
  <si>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</si>
  <si>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</si>
  <si>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</si>
  <si>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</si>
  <si>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</si>
  <si>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</si>
  <si>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</si>
  <si>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</si>
  <si>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</si>
  <si>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</si>
  <si>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</si>
  <si>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</si>
  <si>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</si>
  <si>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</si>
  <si>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</si>
  <si>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</si>
  <si>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</si>
  <si>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</si>
  <si>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</si>
  <si>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</si>
  <si>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</si>
  <si>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</si>
  <si>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</si>
  <si>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</si>
  <si>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</si>
  <si>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</si>
  <si>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</si>
  <si>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</si>
  <si>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</si>
  <si>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</si>
  <si>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</si>
  <si>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</si>
  <si>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</si>
  <si>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</si>
  <si>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</si>
  <si>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</si>
  <si>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</si>
  <si>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</si>
  <si>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</si>
  <si>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</si>
  <si>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</si>
  <si>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</si>
  <si>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</si>
  <si>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</si>
  <si>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</si>
  <si>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</si>
  <si>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</si>
  <si>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</si>
  <si>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</si>
  <si>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</si>
  <si>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</si>
  <si>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</si>
  <si>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</si>
  <si>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</si>
  <si>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</si>
  <si>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</si>
  <si>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</si>
  <si>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</si>
  <si>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</si>
  <si>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</si>
  <si>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</si>
  <si>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</si>
  <si>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</si>
  <si>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</si>
  <si>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</si>
  <si>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</si>
  <si>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</si>
  <si>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</si>
  <si>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</si>
  <si>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</si>
  <si>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</si>
  <si>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</si>
  <si>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</si>
  <si>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</si>
  <si>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</si>
  <si>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</si>
  <si>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</si>
  <si>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</si>
  <si>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</si>
  <si>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</si>
  <si>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</si>
  <si>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</si>
  <si>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</si>
  <si>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</si>
  <si>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</si>
  <si>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</si>
  <si>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</si>
  <si>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</si>
  <si>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</si>
  <si>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</si>
  <si>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</si>
  <si>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</si>
  <si>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</si>
  <si>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</si>
  <si>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</si>
  <si>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</si>
  <si>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</si>
  <si>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</si>
  <si>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</si>
  <si>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</si>
  <si>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</si>
  <si>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</si>
  <si>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</si>
  <si>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</si>
  <si>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</si>
  <si>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</si>
  <si>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</si>
  <si>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</si>
  <si>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</si>
  <si>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</si>
  <si>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</si>
  <si>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</si>
  <si>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</si>
  <si>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</si>
  <si>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</si>
  <si>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</si>
  <si>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</si>
  <si>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</si>
  <si>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</si>
  <si>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</si>
  <si>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</si>
  <si>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</si>
  <si>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</si>
  <si>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</si>
  <si>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</si>
  <si>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</si>
  <si>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</si>
  <si>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</si>
  <si>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</si>
  <si>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</si>
  <si>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</si>
  <si>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</si>
  <si>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</si>
  <si>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</si>
  <si>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</si>
  <si>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</si>
  <si>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</si>
  <si>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</si>
  <si>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</si>
  <si>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</si>
  <si>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</si>
  <si>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</si>
  <si>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</si>
  <si>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</si>
  <si>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</si>
  <si>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</si>
  <si>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</si>
  <si>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</si>
  <si>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</si>
  <si>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</si>
  <si>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</si>
  <si>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</si>
  <si>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</si>
  <si>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</si>
  <si>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</si>
  <si>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</si>
  <si>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</si>
  <si>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</si>
  <si>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</si>
  <si>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</si>
  <si>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</si>
  <si>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</si>
  <si>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</si>
  <si>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</si>
  <si>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</si>
  <si>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</si>
  <si>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</si>
  <si>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</si>
  <si>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</si>
  <si>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</si>
  <si>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</si>
  <si>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</si>
  <si>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</si>
  <si>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</si>
  <si>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</si>
  <si>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</si>
  <si>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</si>
  <si>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</si>
  <si>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</si>
  <si>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</si>
  <si>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</si>
  <si>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</si>
  <si>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</si>
  <si>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</si>
  <si>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</si>
  <si>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</si>
  <si>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</si>
  <si>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</si>
  <si>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</si>
  <si>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</si>
  <si>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</si>
  <si>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</si>
  <si>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</si>
  <si>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</si>
  <si>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</si>
  <si>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</si>
  <si>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</si>
  <si>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</si>
  <si>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</si>
  <si>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</si>
  <si>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</si>
  <si>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</si>
  <si>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</si>
  <si>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</si>
  <si>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</si>
  <si>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</si>
  <si>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</si>
  <si>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</si>
  <si>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</si>
  <si>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</si>
  <si>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</si>
  <si>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</si>
  <si>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</si>
  <si>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</si>
  <si>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</si>
  <si>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</si>
  <si>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</si>
  <si>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</si>
  <si>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</si>
  <si>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</si>
  <si>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</si>
  <si>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</si>
  <si>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</si>
  <si>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</si>
  <si>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</si>
  <si>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</si>
  <si>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</si>
  <si>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</si>
  <si>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</si>
  <si>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</si>
  <si>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</si>
  <si>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</si>
  <si>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</si>
  <si>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</si>
  <si>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</si>
  <si>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</si>
  <si>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</si>
  <si>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</si>
  <si>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</si>
  <si>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</si>
  <si>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</si>
  <si>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</si>
  <si>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</si>
  <si>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</si>
  <si>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</si>
  <si>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</si>
  <si>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</si>
  <si>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</si>
  <si>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</si>
  <si>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</si>
  <si>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</si>
  <si>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</si>
  <si>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</si>
  <si>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</si>
  <si>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</si>
  <si>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</si>
  <si>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</si>
  <si>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</si>
  <si>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</si>
  <si>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</si>
  <si>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</si>
  <si>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</si>
  <si>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</si>
  <si>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</si>
  <si>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</si>
  <si>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</si>
  <si>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</si>
  <si>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</si>
  <si>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</si>
  <si>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</si>
  <si>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</si>
  <si>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</si>
  <si>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</si>
  <si>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</si>
  <si>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</si>
  <si>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</si>
  <si>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</si>
  <si>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</si>
  <si>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</si>
  <si>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</si>
  <si>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</si>
  <si>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</si>
  <si>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</si>
  <si>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</si>
  <si>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</si>
  <si>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</si>
  <si>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</si>
  <si>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</si>
  <si>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</si>
  <si>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</si>
  <si>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</si>
  <si>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</si>
  <si>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</si>
  <si>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</si>
  <si>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</si>
  <si>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</si>
  <si>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</si>
  <si>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</si>
  <si>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</si>
  <si>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</si>
  <si>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</si>
  <si>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</si>
  <si>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</si>
  <si>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</si>
  <si>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</si>
  <si>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</si>
  <si>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</si>
  <si>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</si>
  <si>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</si>
  <si>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</si>
  <si>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</si>
  <si>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</si>
  <si>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</si>
  <si>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</si>
  <si>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</si>
  <si>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</si>
  <si>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</si>
  <si>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</si>
  <si>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</si>
  <si>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</si>
  <si>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</si>
  <si>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</si>
  <si>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</si>
  <si>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</si>
  <si>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</si>
  <si>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</si>
  <si>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</si>
  <si>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</si>
  <si>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</si>
  <si>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</si>
  <si>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</si>
  <si>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</si>
  <si>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</si>
  <si>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</si>
  <si>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</si>
  <si>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</si>
  <si>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</si>
  <si>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</si>
  <si>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</si>
  <si>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</si>
  <si>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</si>
  <si>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</si>
  <si>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</si>
  <si>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</si>
  <si>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</si>
  <si>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</si>
  <si>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</si>
  <si>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</si>
  <si>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</si>
  <si>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</si>
  <si>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</si>
  <si>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</si>
  <si>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</si>
  <si>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</si>
  <si>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</si>
  <si>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</si>
  <si>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</si>
  <si>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</si>
  <si>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</si>
  <si>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</si>
  <si>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</si>
  <si>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</si>
  <si>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</si>
  <si>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</si>
  <si>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</si>
  <si>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</si>
  <si>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</si>
  <si>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</si>
  <si>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</si>
  <si>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</si>
  <si>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</si>
  <si>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</si>
  <si>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</si>
  <si>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</si>
  <si>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</si>
  <si>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</si>
  <si>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</si>
  <si>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</si>
  <si>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</si>
  <si>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</si>
  <si>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</si>
  <si>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</si>
  <si>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</si>
  <si>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</si>
  <si>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</si>
  <si>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</si>
  <si>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</si>
  <si>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</si>
  <si>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</si>
  <si>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</si>
  <si>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</si>
  <si>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</si>
  <si>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</si>
  <si>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</si>
  <si>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</si>
  <si>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</si>
  <si>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</si>
  <si>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</si>
  <si>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</si>
  <si>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</si>
  <si>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</si>
  <si>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</si>
  <si>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</si>
  <si>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</si>
  <si>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</si>
  <si>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</si>
  <si>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</si>
  <si>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</si>
  <si>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</si>
  <si>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</si>
  <si>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</si>
  <si>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</si>
  <si>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</si>
  <si>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</si>
  <si>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</si>
  <si>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</si>
  <si>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</si>
  <si>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</si>
  <si>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</si>
  <si>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</si>
  <si>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</si>
  <si>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</si>
  <si>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</si>
  <si>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</si>
  <si>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</si>
  <si>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</si>
  <si>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</si>
  <si>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</si>
  <si>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</si>
  <si>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</si>
  <si>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</si>
  <si>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</si>
  <si>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</si>
  <si>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</si>
  <si>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</si>
  <si>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</si>
  <si>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</si>
  <si>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</si>
  <si>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</si>
  <si>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</si>
  <si>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</si>
  <si>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</si>
  <si>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</si>
  <si>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</si>
  <si>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</si>
  <si>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</si>
  <si>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</si>
  <si>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</si>
  <si>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</si>
  <si>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</si>
  <si>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</si>
  <si>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</si>
  <si>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</si>
  <si>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</si>
  <si>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</si>
  <si>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</si>
  <si>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</si>
  <si>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</si>
  <si>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</si>
  <si>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</si>
  <si>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</si>
  <si>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</si>
  <si>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</si>
  <si>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</si>
  <si>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</si>
  <si>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</si>
  <si>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</si>
  <si>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</si>
  <si>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</si>
  <si>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</si>
  <si>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</si>
  <si>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</si>
  <si>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</si>
  <si>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</si>
  <si>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</si>
  <si>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</si>
  <si>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</si>
  <si>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</si>
  <si>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</si>
  <si>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</si>
  <si>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</si>
  <si>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</si>
  <si>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</si>
  <si>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</si>
  <si>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</si>
  <si>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</si>
  <si>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</si>
  <si>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</si>
  <si>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</si>
  <si>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</si>
  <si>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</si>
  <si>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</si>
  <si>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</si>
  <si>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</si>
  <si>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</si>
  <si>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</si>
  <si>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</si>
  <si>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</si>
  <si>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</si>
  <si>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</si>
  <si>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</si>
  <si>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</si>
  <si>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</si>
  <si>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</si>
  <si>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</si>
  <si>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</si>
  <si>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</si>
  <si>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</si>
  <si>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</si>
  <si>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</si>
  <si>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</si>
  <si>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</si>
  <si>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</si>
  <si>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</si>
  <si>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</si>
  <si>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</si>
  <si>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</si>
  <si>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</si>
  <si>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</si>
  <si>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</si>
  <si>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</si>
  <si>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</si>
  <si>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</si>
  <si>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</si>
  <si>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</si>
  <si>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</si>
  <si>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</si>
  <si>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</si>
  <si>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</si>
  <si>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</si>
  <si>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</si>
  <si>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</si>
  <si>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</si>
  <si>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</si>
  <si>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</si>
  <si>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</si>
  <si>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</si>
  <si>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</si>
  <si>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</si>
  <si>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</si>
  <si>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</si>
  <si>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</si>
  <si>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</si>
  <si>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</si>
  <si>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</si>
  <si>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</si>
  <si>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</si>
  <si>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</si>
  <si>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</si>
  <si>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</si>
  <si>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</si>
  <si>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</si>
  <si>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</si>
  <si>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</si>
  <si>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</si>
  <si>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</si>
  <si>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</si>
  <si>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</si>
  <si>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</si>
  <si>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</si>
  <si>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</si>
  <si>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</si>
  <si>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</si>
  <si>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</si>
  <si>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</si>
  <si>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</si>
  <si>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</si>
  <si>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</si>
  <si>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</si>
  <si>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</si>
  <si>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</si>
  <si>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</si>
  <si>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</si>
  <si>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</si>
  <si>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</si>
  <si>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</si>
  <si>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</si>
  <si>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</si>
  <si>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</si>
  <si>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</si>
  <si>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</si>
  <si>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</si>
  <si>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</si>
  <si>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</si>
  <si>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</si>
  <si>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</si>
  <si>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</si>
  <si>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</si>
  <si>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</si>
  <si>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</si>
  <si>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</si>
  <si>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</si>
  <si>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</si>
  <si>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</si>
  <si>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</si>
  <si>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</si>
  <si>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</si>
  <si>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</si>
  <si>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</si>
  <si>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</si>
  <si>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</si>
  <si>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</si>
  <si>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</si>
  <si>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</si>
  <si>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</si>
  <si>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</si>
  <si>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</si>
  <si>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</si>
  <si>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</si>
  <si>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</si>
  <si>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</si>
  <si>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</si>
  <si>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</si>
  <si>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</si>
  <si>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</si>
  <si>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</si>
  <si>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</si>
  <si>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</si>
  <si>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</si>
  <si>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</si>
  <si>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</si>
  <si>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</si>
  <si>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</si>
  <si>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</si>
  <si>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</si>
  <si>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</si>
  <si>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</si>
  <si>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</si>
  <si>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</si>
  <si>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</si>
  <si>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</si>
  <si>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</si>
  <si>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</si>
  <si>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</si>
  <si>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</si>
  <si>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</si>
  <si>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</si>
  <si>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</si>
  <si>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</si>
  <si>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</si>
  <si>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</si>
  <si>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</si>
  <si>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</si>
  <si>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</si>
  <si>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</si>
  <si>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</si>
  <si>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</si>
  <si>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</si>
  <si>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</si>
  <si>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</si>
  <si>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</si>
  <si>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</si>
  <si>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</si>
  <si>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</si>
  <si>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</si>
  <si>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</si>
  <si>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</si>
  <si>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</si>
  <si>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</si>
  <si>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</si>
  <si>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</si>
  <si>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</si>
  <si>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</si>
  <si>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</si>
  <si>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</si>
  <si>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</si>
  <si>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</si>
  <si>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</si>
  <si>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</si>
  <si>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</si>
  <si>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</si>
  <si>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</si>
  <si>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</si>
  <si>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</si>
  <si>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</si>
  <si>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</si>
  <si>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</si>
  <si>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</si>
  <si>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</si>
  <si>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</si>
  <si>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</si>
  <si>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</si>
  <si>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</si>
  <si>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</si>
  <si>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</si>
  <si>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</si>
  <si>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</si>
  <si>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</si>
  <si>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</si>
  <si>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</si>
  <si>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</si>
  <si>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</si>
  <si>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</si>
  <si>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</si>
  <si>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</si>
  <si>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</si>
  <si>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</si>
  <si>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</si>
  <si>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</si>
  <si>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</si>
  <si>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</si>
  <si>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</si>
  <si>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</si>
  <si>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</si>
  <si>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</si>
  <si>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</si>
  <si>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</si>
  <si>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</si>
  <si>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</si>
  <si>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</si>
  <si>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</si>
  <si>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</si>
  <si>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</si>
  <si>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</si>
  <si>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</si>
  <si>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</si>
  <si>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</si>
  <si>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</si>
  <si>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</si>
  <si>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</si>
  <si>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</si>
  <si>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</si>
  <si>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</si>
  <si>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</si>
  <si>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</si>
  <si>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</si>
  <si>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</si>
  <si>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</si>
  <si>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</si>
  <si>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</si>
  <si>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</si>
  <si>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</si>
  <si>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</si>
  <si>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</si>
  <si>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</si>
  <si>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</si>
  <si>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</si>
  <si>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</si>
  <si>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</si>
  <si>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</si>
  <si>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</si>
  <si>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</si>
  <si>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</si>
  <si>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</si>
  <si>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</si>
  <si>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</si>
  <si>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</si>
  <si>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</si>
  <si>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</si>
  <si>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</si>
  <si>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</si>
  <si>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</si>
  <si>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</si>
  <si>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</si>
  <si>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</si>
  <si>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</si>
  <si>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</si>
  <si>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</si>
  <si>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</si>
  <si>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</si>
  <si>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</si>
  <si>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</si>
  <si>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</si>
  <si>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</si>
  <si>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</si>
  <si>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</si>
  <si>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</si>
  <si>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</si>
  <si>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</si>
  <si>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</si>
  <si>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</si>
  <si>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</si>
  <si>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</si>
  <si>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</si>
  <si>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</si>
  <si>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</si>
  <si>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</si>
  <si>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</si>
  <si>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</si>
  <si>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</si>
  <si>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</si>
  <si>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</si>
  <si>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</si>
  <si>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</si>
  <si>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</si>
  <si>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</si>
  <si>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</si>
  <si>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</si>
  <si>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</si>
  <si>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</si>
  <si>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</si>
  <si>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</si>
  <si>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</si>
  <si>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</si>
  <si>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</si>
  <si>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</si>
  <si>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</si>
  <si>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</si>
  <si>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</si>
  <si>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</si>
  <si>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</si>
  <si>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</si>
  <si>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</si>
  <si>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</si>
  <si>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</si>
  <si>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</si>
  <si>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</si>
  <si>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</si>
  <si>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</si>
  <si>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</si>
  <si>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</si>
  <si>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</si>
  <si>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</si>
  <si>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</si>
  <si>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</si>
  <si>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</si>
  <si>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</si>
  <si>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</si>
  <si>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</si>
  <si>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</si>
  <si>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</si>
  <si>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</si>
  <si>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</si>
  <si>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</si>
  <si>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</si>
  <si>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</si>
  <si>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</si>
  <si>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</si>
  <si>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</si>
  <si>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</si>
  <si>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</si>
  <si>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</si>
  <si>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</si>
  <si>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</si>
  <si>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</si>
  <si>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</si>
  <si>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</si>
  <si>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</si>
  <si>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</si>
  <si>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</si>
  <si>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</si>
  <si>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</si>
  <si>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</si>
  <si>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</si>
  <si>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</si>
  <si>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</si>
  <si>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</si>
  <si>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</si>
  <si>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</si>
  <si>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</si>
  <si>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</si>
  <si>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</si>
  <si>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</si>
  <si>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</si>
  <si>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</si>
  <si>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</si>
  <si>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</si>
  <si>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</si>
  <si>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</si>
  <si>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</si>
  <si>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</si>
  <si>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</si>
  <si>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</si>
  <si>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</si>
  <si>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</si>
  <si>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</si>
  <si>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</si>
  <si>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</si>
  <si>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</si>
  <si>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</si>
  <si>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</si>
  <si>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</si>
  <si>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</si>
  <si>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</si>
  <si>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</si>
  <si>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</si>
  <si>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</si>
  <si>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</si>
  <si>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</si>
  <si>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</si>
  <si>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</si>
  <si>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</si>
  <si>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</si>
  <si>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</si>
  <si>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</si>
  <si>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</si>
  <si>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</si>
  <si>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</si>
  <si>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</si>
  <si>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</si>
  <si>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</si>
  <si>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</si>
  <si>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</si>
  <si>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</si>
  <si>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</si>
  <si>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</si>
  <si>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</si>
  <si>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</si>
  <si>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</si>
  <si>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</si>
  <si>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</si>
  <si>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</si>
  <si>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</si>
  <si>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</si>
  <si>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</si>
  <si>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</si>
  <si>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</si>
  <si>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</si>
  <si>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</si>
  <si>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</si>
  <si>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</si>
  <si>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</si>
  <si>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</si>
  <si>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</si>
  <si>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</si>
  <si>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</si>
  <si>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</si>
  <si>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</si>
  <si>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</si>
  <si>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</si>
  <si>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</si>
  <si>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</si>
  <si>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</si>
  <si>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</si>
  <si>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</si>
  <si>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</si>
  <si>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</si>
  <si>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</si>
  <si>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</si>
  <si>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</si>
  <si>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</si>
  <si>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</si>
  <si>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</si>
  <si>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</si>
  <si>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</si>
  <si>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</si>
  <si>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</si>
  <si>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</si>
  <si>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</si>
  <si>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</si>
  <si>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</si>
  <si>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</si>
  <si>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</si>
  <si>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</si>
  <si>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</si>
  <si>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</si>
  <si>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</si>
  <si>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</si>
  <si>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</si>
  <si>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</si>
  <si>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</si>
  <si>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</si>
  <si>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</si>
  <si>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</si>
  <si>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</si>
  <si>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</si>
  <si>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</si>
  <si>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</si>
  <si>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</si>
  <si>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</si>
  <si>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</si>
  <si>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</si>
  <si>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</si>
  <si>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</si>
  <si>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</si>
  <si>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</si>
  <si>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</si>
  <si>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</si>
  <si>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</si>
  <si>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</si>
  <si>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</si>
  <si>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</si>
  <si>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</si>
  <si>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</si>
  <si>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</si>
  <si>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</si>
  <si>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</si>
  <si>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</si>
  <si>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</si>
  <si>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</si>
  <si>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</si>
  <si>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</si>
  <si>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</si>
  <si>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</si>
  <si>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</si>
  <si>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</si>
  <si>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</si>
  <si>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</si>
  <si>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</si>
  <si>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</si>
  <si>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</si>
  <si>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</si>
  <si>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</si>
  <si>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</si>
  <si>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</si>
  <si>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</si>
  <si>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</si>
  <si>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</si>
  <si>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</si>
  <si>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</si>
  <si>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</si>
  <si>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</si>
  <si>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</si>
  <si>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</si>
  <si>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</si>
  <si>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</si>
  <si>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</si>
  <si>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</si>
  <si>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</si>
  <si>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</si>
  <si>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</si>
  <si>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</si>
  <si>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</si>
  <si>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</si>
  <si>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</si>
  <si>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</si>
  <si>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</si>
  <si>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</si>
  <si>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</si>
  <si>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</si>
  <si>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</si>
  <si>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</si>
  <si>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</si>
  <si>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</si>
  <si>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</si>
  <si>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</si>
  <si>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</si>
  <si>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</si>
  <si>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</si>
  <si>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</si>
  <si>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</si>
  <si>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</si>
  <si>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</si>
  <si>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</si>
  <si>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</si>
  <si>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</si>
  <si>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</si>
  <si>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</si>
  <si>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</si>
  <si>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</si>
  <si>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</si>
  <si>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</si>
  <si>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</si>
  <si>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</si>
  <si>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</si>
  <si>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</si>
  <si>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</si>
  <si>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</si>
  <si>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</si>
  <si>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</si>
  <si>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</si>
  <si>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</si>
  <si>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</si>
  <si>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</si>
  <si>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</si>
  <si>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</si>
  <si>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</si>
  <si>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</si>
  <si>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</si>
  <si>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</si>
  <si>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</si>
  <si>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</si>
  <si>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</si>
  <si>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</si>
  <si>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</si>
  <si>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</si>
  <si>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</si>
  <si>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</si>
  <si>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</si>
  <si>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</si>
  <si>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</si>
  <si>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</si>
  <si>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</si>
  <si>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</si>
  <si>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</si>
  <si>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</si>
  <si>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</si>
  <si>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</si>
  <si>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</si>
  <si>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</si>
  <si>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</si>
  <si>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</si>
  <si>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</si>
  <si>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</si>
  <si>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</si>
  <si>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</si>
  <si>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</si>
  <si>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</si>
  <si>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</si>
  <si>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</si>
  <si>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</si>
  <si>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</si>
  <si>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</si>
  <si>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</si>
  <si>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</si>
  <si>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</si>
  <si>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</si>
  <si>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</si>
  <si>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</si>
  <si>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</si>
  <si>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</si>
  <si>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</si>
  <si>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</si>
  <si>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</si>
  <si>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</si>
  <si>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</si>
  <si>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</si>
  <si>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</si>
  <si>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</si>
  <si>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</si>
  <si>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</si>
  <si>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</si>
  <si>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</si>
  <si>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</si>
  <si>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</si>
  <si>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</si>
  <si>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</si>
  <si>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</si>
  <si>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</si>
  <si>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</si>
  <si>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</si>
  <si>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</si>
  <si>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</si>
  <si>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</si>
  <si>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</si>
  <si>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</si>
  <si>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</si>
  <si>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</si>
  <si>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</si>
  <si>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</si>
  <si>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</si>
  <si>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</si>
  <si>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</si>
  <si>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</si>
  <si>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</si>
  <si>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</si>
  <si>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</si>
  <si>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</si>
  <si>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</si>
  <si>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</si>
  <si>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</si>
  <si>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</si>
  <si>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</si>
  <si>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</si>
  <si>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</si>
  <si>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</si>
  <si>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</si>
  <si>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</si>
  <si>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</si>
  <si>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</si>
  <si>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</si>
  <si>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</si>
  <si>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</si>
  <si>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</si>
  <si>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</si>
  <si>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</si>
  <si>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</si>
  <si>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</si>
  <si>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</si>
  <si>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</si>
  <si>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</si>
  <si>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</si>
  <si>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</si>
  <si>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</si>
  <si>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</si>
  <si>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</si>
  <si>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</si>
  <si>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</si>
  <si>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</si>
  <si>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</si>
  <si>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</si>
  <si>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</si>
  <si>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</si>
  <si>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</si>
  <si>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</si>
  <si>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</si>
  <si>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</si>
  <si>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</si>
  <si>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</si>
  <si>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</si>
  <si>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</si>
  <si>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</si>
  <si>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</si>
  <si>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</si>
  <si>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</si>
  <si>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</si>
  <si>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</si>
  <si>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</si>
  <si>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</si>
  <si>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</si>
  <si>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</si>
  <si>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</si>
  <si>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</si>
  <si>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</si>
  <si>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</si>
  <si>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</si>
  <si>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</si>
  <si>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</si>
  <si>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</si>
  <si>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</si>
  <si>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</si>
  <si>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</si>
  <si>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</si>
  <si>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</si>
  <si>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</si>
  <si>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</si>
  <si>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</si>
  <si>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</si>
  <si>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</si>
  <si>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</si>
  <si>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</si>
  <si>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</si>
  <si>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</si>
  <si>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</si>
  <si>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</si>
  <si>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</si>
  <si>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</si>
  <si>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</si>
  <si>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</si>
  <si>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</si>
  <si>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</si>
  <si>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</si>
  <si>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</si>
  <si>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</si>
  <si>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</si>
  <si>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</si>
  <si>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</si>
  <si>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</si>
  <si>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</si>
  <si>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</si>
  <si>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</si>
  <si>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</si>
  <si>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</si>
  <si>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</si>
  <si>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</si>
  <si>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</si>
  <si>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</si>
  <si>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</si>
  <si>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</si>
  <si>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</si>
  <si>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</si>
  <si>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</si>
  <si>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</si>
  <si>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</si>
  <si>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</si>
  <si>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</si>
  <si>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</si>
  <si>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</si>
  <si>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</si>
  <si>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</si>
  <si>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</si>
  <si>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</si>
  <si>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</si>
  <si>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</si>
  <si>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</si>
  <si>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</si>
  <si>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</si>
  <si>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</si>
  <si>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</si>
  <si>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</si>
  <si>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</si>
  <si>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</si>
  <si>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</si>
  <si>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</si>
  <si>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</si>
  <si>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</si>
  <si>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</si>
  <si>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</si>
  <si>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</si>
  <si>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</si>
  <si>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</si>
  <si>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</si>
  <si>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</si>
  <si>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</si>
  <si>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</si>
  <si>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</si>
  <si>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</si>
  <si>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</si>
  <si>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</si>
  <si>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</si>
  <si>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</si>
  <si>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</si>
  <si>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</si>
  <si>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</si>
  <si>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</si>
  <si>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</si>
  <si>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</si>
  <si>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</si>
  <si>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</si>
  <si>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</si>
  <si>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</si>
  <si>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</si>
  <si>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</si>
  <si>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</si>
  <si>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</si>
  <si>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</si>
  <si>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</si>
  <si>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</si>
  <si>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</si>
  <si>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</si>
  <si>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</si>
  <si>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</si>
  <si>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</si>
  <si>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</si>
  <si>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</si>
  <si>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</si>
  <si>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</si>
  <si>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</si>
  <si>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</si>
  <si>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</si>
  <si>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</si>
  <si>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</si>
  <si>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</si>
  <si>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</si>
  <si>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</si>
  <si>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</si>
  <si>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</si>
  <si>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</si>
  <si>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</si>
  <si>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</si>
  <si>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</si>
  <si>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</si>
  <si>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</si>
  <si>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</si>
  <si>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</si>
  <si>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</si>
  <si>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</si>
  <si>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</si>
  <si>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</si>
  <si>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</si>
  <si>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</si>
  <si>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</si>
  <si>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</si>
  <si>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</si>
  <si>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</si>
  <si>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</si>
  <si>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</si>
  <si>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</si>
  <si>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</si>
  <si>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</si>
  <si>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</si>
  <si>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</si>
  <si>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</si>
  <si>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</si>
  <si>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</si>
  <si>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</si>
  <si>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</si>
  <si>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</si>
  <si>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</si>
  <si>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</si>
  <si>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</si>
  <si>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</si>
  <si>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</si>
  <si>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</si>
  <si>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</si>
  <si>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</si>
  <si>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</si>
  <si>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</si>
  <si>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</si>
  <si>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</si>
  <si>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</si>
  <si>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</si>
  <si>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</si>
  <si>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</si>
  <si>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</si>
  <si>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</si>
  <si>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</si>
  <si>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</si>
  <si>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</si>
  <si>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</si>
  <si>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</si>
  <si>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</si>
  <si>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</si>
  <si>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</si>
  <si>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</si>
  <si>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</si>
  <si>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</si>
  <si>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</si>
  <si>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</si>
  <si>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</si>
  <si>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</si>
  <si>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</si>
  <si>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</si>
  <si>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</si>
  <si>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</si>
  <si>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</si>
  <si>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</si>
  <si>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</si>
  <si>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</si>
  <si>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</si>
  <si>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</si>
  <si>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</si>
  <si>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</si>
  <si>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</si>
  <si>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</si>
  <si>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</si>
  <si>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</si>
  <si>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</si>
  <si>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</si>
  <si>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</si>
  <si>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</si>
  <si>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</si>
  <si>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</si>
  <si>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</si>
  <si>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</si>
  <si>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</si>
  <si>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</si>
  <si>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</si>
  <si>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</si>
  <si>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</si>
  <si>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</si>
  <si>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</si>
  <si>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</si>
  <si>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</si>
  <si>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</si>
  <si>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</si>
  <si>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</si>
  <si>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</si>
  <si>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</si>
  <si>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</si>
  <si>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</si>
  <si>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</si>
  <si>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</si>
  <si>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</si>
  <si>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</si>
  <si>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</si>
  <si>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</si>
  <si>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</si>
  <si>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</si>
  <si>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</si>
  <si>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</si>
  <si>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</si>
  <si>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</si>
  <si>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</si>
  <si>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</si>
  <si>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</si>
  <si>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</si>
  <si>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</si>
  <si>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</si>
  <si>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</si>
  <si>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</si>
  <si>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</si>
  <si>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</si>
  <si>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</si>
  <si>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</si>
  <si>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</si>
  <si>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</si>
  <si>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</si>
  <si>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</si>
  <si>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</si>
  <si>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</si>
  <si>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</si>
  <si>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</si>
  <si>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</si>
  <si>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</si>
  <si>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</si>
  <si>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</si>
  <si>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</si>
  <si>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</si>
  <si>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</si>
  <si>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</si>
  <si>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</si>
  <si>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</si>
  <si>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</si>
  <si>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</si>
  <si>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</si>
  <si>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</si>
  <si>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</si>
  <si>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</si>
  <si>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</si>
  <si>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</si>
  <si>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</si>
  <si>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</si>
  <si>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</si>
  <si>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</si>
  <si>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</si>
  <si>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</si>
  <si>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</si>
  <si>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</si>
  <si>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</si>
  <si>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</si>
  <si>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</si>
  <si>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</si>
  <si>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</si>
  <si>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</si>
  <si>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</si>
  <si>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</si>
  <si>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</si>
  <si>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</si>
  <si>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</si>
  <si>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</si>
  <si>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</si>
  <si>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</si>
  <si>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</si>
  <si>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</si>
  <si>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</si>
  <si>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</si>
  <si>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</si>
  <si>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</si>
  <si>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</si>
  <si>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</si>
  <si>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</si>
  <si>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</si>
  <si>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</si>
  <si>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</si>
  <si>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</si>
  <si>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</si>
  <si>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</si>
  <si>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</si>
  <si>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</si>
  <si>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</si>
  <si>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</si>
  <si>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</si>
  <si>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</si>
  <si>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</si>
  <si>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</si>
  <si>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</si>
  <si>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</si>
  <si>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</si>
  <si>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</si>
  <si>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</si>
  <si>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</si>
  <si>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</si>
  <si>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</si>
  <si>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</si>
  <si>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</si>
  <si>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</si>
  <si>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</si>
  <si>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</si>
  <si>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</si>
  <si>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</si>
  <si>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</si>
  <si>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</si>
  <si>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</si>
  <si>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</si>
  <si>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</si>
  <si>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</si>
  <si>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</si>
  <si>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</si>
  <si>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</si>
  <si>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</si>
  <si>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</si>
  <si>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</si>
  <si>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</si>
  <si>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</si>
  <si>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</si>
  <si>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</si>
  <si>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</si>
  <si>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</si>
  <si>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</si>
  <si>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</si>
  <si>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</si>
  <si>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</si>
  <si>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</si>
  <si>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</si>
  <si>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</si>
  <si>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</si>
  <si>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</si>
  <si>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</si>
  <si>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</si>
  <si>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</si>
  <si>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</si>
  <si>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</si>
  <si>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</si>
  <si>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</si>
  <si>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</si>
  <si>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</si>
  <si>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</si>
  <si>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</si>
  <si>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</si>
  <si>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</si>
  <si>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</si>
  <si>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</si>
  <si>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</si>
  <si>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</si>
  <si>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</si>
  <si>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</si>
  <si>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</si>
  <si>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</si>
  <si>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</si>
  <si>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</si>
  <si>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</si>
  <si>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</si>
  <si>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</si>
  <si>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</si>
  <si>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</si>
  <si>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</si>
  <si>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</si>
  <si>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</si>
  <si>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</si>
  <si>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</si>
  <si>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</si>
  <si>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</si>
  <si>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</si>
  <si>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</si>
  <si>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</si>
  <si>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</si>
  <si>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</si>
  <si>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</si>
  <si>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</si>
  <si>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</si>
  <si>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</si>
  <si>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</si>
  <si>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</si>
  <si>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</si>
  <si>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</si>
  <si>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</si>
  <si>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</si>
  <si>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</si>
  <si>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</si>
  <si>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</si>
  <si>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</si>
  <si>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</si>
  <si>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</si>
  <si>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</si>
  <si>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</si>
  <si>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</si>
  <si>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</si>
  <si>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</si>
  <si>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</si>
  <si>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</si>
  <si>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</si>
  <si>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</si>
  <si>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</si>
  <si>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</si>
  <si>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</si>
  <si>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</si>
  <si>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</si>
  <si>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</si>
  <si>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</si>
  <si>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</si>
  <si>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</si>
  <si>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</si>
  <si>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</si>
  <si>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</si>
  <si>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</si>
  <si>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</si>
  <si>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</si>
  <si>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</si>
  <si>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</si>
  <si>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</si>
  <si>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</si>
  <si>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</si>
  <si>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</si>
  <si>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</si>
  <si>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</si>
  <si>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</si>
  <si>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</si>
  <si>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</si>
  <si>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</si>
  <si>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</si>
  <si>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</si>
  <si>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</si>
  <si>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</si>
  <si>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</si>
  <si>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</si>
  <si>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</si>
  <si>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</si>
  <si>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</si>
  <si>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</si>
  <si>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</si>
  <si>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</si>
  <si>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</si>
  <si>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</si>
  <si>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</si>
  <si>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</si>
  <si>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</si>
  <si>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</si>
  <si>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</si>
  <si>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</si>
  <si>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</si>
  <si>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</si>
  <si>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</si>
  <si>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</si>
  <si>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</si>
  <si>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</si>
  <si>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</si>
  <si>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</si>
  <si>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</si>
  <si>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</si>
  <si>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</si>
  <si>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</si>
  <si>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</si>
  <si>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</si>
  <si>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</si>
  <si>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</si>
  <si>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</si>
  <si>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</si>
  <si>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</si>
  <si>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</si>
  <si>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</si>
  <si>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</si>
  <si>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</si>
  <si>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</si>
  <si>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</si>
  <si>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</si>
  <si>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</si>
  <si>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</si>
  <si>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</si>
  <si>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</si>
  <si>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</si>
  <si>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</si>
  <si>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</si>
  <si>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</si>
  <si>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</si>
  <si>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</si>
  <si>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</si>
  <si>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</si>
  <si>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</si>
  <si>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</si>
  <si>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</si>
  <si>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</si>
  <si>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</si>
  <si>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</si>
  <si>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</si>
  <si>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</si>
  <si>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</si>
  <si>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</si>
  <si>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</si>
  <si>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</si>
  <si>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</si>
  <si>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</si>
  <si>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</si>
  <si>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</si>
  <si>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</si>
  <si>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</si>
  <si>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</si>
  <si>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</si>
  <si>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</si>
  <si>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</si>
  <si>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</si>
  <si>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</si>
  <si>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</si>
  <si>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</si>
  <si>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</si>
  <si>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</si>
  <si>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</si>
  <si>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</si>
  <si>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</si>
  <si>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</si>
  <si>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</si>
  <si>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</si>
  <si>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</si>
  <si>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</si>
  <si>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</si>
  <si>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</si>
  <si>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</si>
  <si>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</si>
  <si>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</si>
  <si>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</si>
  <si>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</si>
  <si>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</si>
  <si>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</si>
  <si>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</si>
  <si>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</si>
  <si>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</si>
  <si>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</si>
  <si>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</si>
  <si>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</si>
  <si>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</si>
  <si>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</si>
  <si>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</si>
  <si>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</si>
  <si>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</si>
  <si>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</si>
  <si>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</si>
  <si>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</si>
  <si>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</si>
  <si>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</si>
  <si>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</si>
  <si>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</si>
  <si>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</si>
  <si>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</si>
  <si>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</si>
  <si>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</si>
  <si>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</si>
  <si>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</si>
  <si>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</si>
  <si>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</si>
  <si>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</si>
  <si>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</si>
  <si>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</si>
  <si>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</si>
  <si>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</si>
  <si>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</si>
  <si>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</si>
  <si>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</si>
  <si>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</si>
  <si>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</si>
  <si>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</si>
  <si>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</si>
  <si>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</si>
  <si>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</si>
  <si>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</si>
  <si>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</si>
  <si>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</si>
  <si>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</si>
  <si>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</si>
  <si>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</si>
  <si>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</si>
  <si>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</si>
  <si>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</si>
  <si>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</si>
  <si>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</si>
  <si>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</si>
  <si>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</si>
  <si>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</si>
  <si>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</si>
  <si>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</si>
  <si>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</si>
  <si>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</si>
  <si>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</si>
  <si>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</si>
  <si>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</si>
  <si>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</si>
  <si>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</si>
  <si>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</si>
  <si>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</si>
  <si>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</si>
  <si>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</si>
  <si>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</si>
  <si>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</si>
  <si>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</si>
  <si>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</si>
  <si>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</si>
  <si>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</si>
  <si>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</si>
  <si>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</si>
  <si>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</si>
  <si>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</si>
  <si>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</si>
  <si>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</si>
  <si>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</si>
  <si>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</si>
  <si>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</si>
  <si>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</si>
  <si>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</si>
  <si>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</si>
  <si>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</si>
  <si>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</si>
  <si>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</si>
  <si>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</si>
  <si>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</si>
  <si>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</si>
  <si>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</si>
  <si>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</si>
  <si>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</si>
  <si>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</si>
  <si>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</si>
  <si>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</si>
  <si>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</si>
  <si>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</si>
  <si>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</si>
  <si>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</si>
  <si>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</si>
  <si>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</si>
  <si>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</si>
  <si>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</si>
  <si>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</si>
  <si>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</si>
  <si>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</si>
  <si>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</si>
  <si>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</si>
  <si>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</si>
  <si>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</si>
  <si>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</si>
  <si>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</si>
  <si>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</si>
  <si>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</si>
  <si>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</si>
  <si>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</si>
  <si>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</si>
  <si>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</si>
  <si>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</si>
  <si>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</si>
  <si>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</si>
  <si>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</si>
  <si>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</si>
  <si>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</si>
  <si>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</si>
  <si>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</si>
  <si>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</si>
  <si>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</si>
  <si>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</si>
  <si>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</si>
  <si>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</si>
  <si>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</si>
  <si>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</si>
  <si>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</si>
  <si>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</si>
  <si>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</si>
  <si>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</si>
  <si>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</si>
  <si>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</si>
  <si>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</si>
  <si>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</si>
  <si>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</si>
  <si>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</si>
  <si>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</si>
  <si>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</si>
  <si>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</si>
  <si>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</si>
  <si>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</si>
  <si>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</si>
  <si>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</si>
  <si>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</si>
  <si>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</si>
  <si>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</si>
  <si>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</si>
  <si>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</si>
  <si>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</si>
  <si>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</si>
  <si>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</si>
  <si>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</si>
  <si>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</si>
  <si>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</si>
  <si>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</si>
  <si>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</si>
  <si>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</si>
  <si>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</si>
  <si>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</si>
  <si>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</si>
  <si>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</si>
  <si>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</si>
  <si>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</si>
  <si>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</si>
  <si>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</si>
  <si>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</si>
  <si>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</si>
  <si>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</si>
  <si>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</si>
  <si>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</si>
  <si>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</si>
  <si>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</si>
  <si>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</si>
  <si>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</si>
  <si>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</si>
  <si>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</si>
  <si>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</si>
  <si>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</si>
  <si>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</si>
  <si>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</si>
  <si>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</si>
  <si>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</si>
  <si>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</si>
  <si>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</si>
  <si>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</si>
  <si>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</si>
  <si>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</si>
  <si>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</si>
  <si>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</si>
  <si>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</si>
  <si>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</si>
  <si>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</si>
  <si>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</si>
  <si>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</si>
  <si>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</si>
  <si>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</si>
  <si>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</si>
  <si>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</si>
  <si>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</si>
  <si>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</si>
  <si>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</si>
  <si>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</si>
  <si>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</si>
  <si>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</si>
  <si>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</si>
  <si>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</si>
  <si>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</si>
  <si>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</si>
  <si>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</si>
  <si>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</si>
  <si>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</si>
  <si>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</si>
  <si>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</si>
  <si>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</si>
  <si>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</si>
  <si>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</si>
  <si>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</si>
  <si>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</si>
  <si>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</si>
  <si>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</si>
  <si>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</si>
  <si>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</si>
  <si>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</si>
  <si>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</si>
  <si>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</si>
  <si>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</si>
  <si>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</si>
  <si>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</si>
  <si>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</si>
  <si>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</si>
  <si>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</si>
  <si>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</si>
  <si>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</si>
  <si>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</si>
  <si>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</si>
  <si>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</si>
  <si>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</si>
  <si>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</si>
  <si>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</si>
  <si>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</si>
  <si>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</si>
  <si>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</si>
  <si>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</si>
  <si>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</si>
  <si>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</si>
  <si>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</si>
  <si>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</si>
  <si>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</si>
  <si>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</si>
  <si>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</si>
  <si>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</si>
  <si>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</si>
  <si>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</si>
  <si>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</si>
  <si>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</si>
  <si>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</si>
  <si>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</si>
  <si>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</si>
  <si>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</si>
  <si>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</si>
  <si>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</si>
  <si>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</si>
  <si>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</si>
  <si>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</si>
  <si>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</si>
  <si>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</si>
  <si>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</si>
  <si>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</si>
  <si>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</si>
  <si>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</si>
  <si>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</si>
  <si>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</si>
  <si>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</si>
  <si>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</si>
  <si>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</si>
  <si>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</si>
  <si>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</si>
  <si>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</si>
  <si>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</si>
  <si>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</si>
  <si>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</si>
  <si>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</si>
  <si>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</si>
  <si>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</si>
  <si>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</si>
  <si>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</si>
  <si>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</si>
  <si>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</si>
  <si>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</si>
  <si>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</si>
  <si>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</si>
  <si>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</si>
  <si>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</si>
  <si>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</si>
  <si>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</si>
  <si>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</si>
  <si>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</si>
  <si>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</si>
  <si>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</si>
  <si>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</si>
  <si>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</si>
  <si>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</si>
  <si>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</si>
  <si>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</si>
  <si>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</si>
  <si>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</si>
  <si>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</si>
  <si>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</si>
  <si>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</si>
  <si>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</si>
  <si>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</si>
  <si>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</si>
  <si>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</si>
  <si>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</si>
  <si>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</si>
  <si>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</si>
  <si>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</si>
  <si>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</si>
  <si>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</si>
  <si>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</si>
  <si>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</si>
  <si>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</si>
  <si>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</si>
  <si>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</si>
  <si>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</si>
  <si>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</si>
  <si>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</si>
  <si>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</si>
  <si>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</si>
  <si>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</si>
  <si>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</si>
  <si>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</si>
  <si>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</si>
  <si>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</si>
  <si>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</si>
  <si>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</si>
  <si>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</si>
  <si>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</si>
  <si>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</si>
  <si>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</si>
  <si>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</si>
  <si>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</si>
  <si>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</si>
  <si>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</si>
  <si>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</si>
  <si>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</si>
  <si>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</si>
  <si>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</si>
  <si>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</si>
  <si>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</si>
  <si>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</si>
  <si>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</si>
  <si>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</si>
  <si>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</si>
  <si>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</si>
  <si>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</si>
  <si>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</si>
  <si>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</si>
  <si>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</si>
  <si>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</si>
  <si>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</si>
  <si>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</si>
  <si>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</si>
  <si>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</si>
  <si>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</si>
  <si>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</si>
  <si>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</si>
  <si>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</si>
  <si>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</si>
  <si>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</si>
  <si>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</si>
  <si>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</si>
  <si>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</si>
  <si>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</si>
  <si>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</si>
  <si>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</si>
  <si>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</si>
  <si>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</si>
  <si>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</si>
  <si>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</si>
  <si>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</si>
  <si>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</si>
  <si>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</si>
  <si>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</si>
  <si>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</si>
  <si>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</si>
  <si>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</si>
  <si>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</si>
  <si>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</si>
  <si>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</si>
  <si>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</si>
  <si>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</si>
  <si>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</si>
  <si>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</si>
  <si>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</si>
  <si>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</si>
  <si>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</si>
  <si>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</si>
  <si>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</si>
  <si>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</si>
  <si>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</si>
  <si>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</si>
  <si>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</si>
  <si>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</si>
  <si>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</si>
  <si>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</si>
  <si>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</si>
  <si>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</si>
  <si>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</si>
  <si>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</si>
  <si>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</si>
  <si>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</si>
  <si>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</si>
  <si>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</si>
  <si>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</si>
  <si>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</si>
  <si>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</si>
  <si>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</si>
  <si>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</si>
  <si>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</si>
  <si>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</si>
  <si>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</si>
  <si>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</si>
  <si>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</si>
  <si>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</si>
  <si>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</si>
  <si>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</si>
  <si>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</si>
  <si>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</si>
  <si>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</si>
  <si>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</si>
  <si>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</si>
  <si>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</si>
  <si>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</si>
  <si>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</si>
  <si>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</si>
  <si>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</si>
  <si>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</si>
  <si>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</si>
  <si>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</si>
  <si>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</si>
  <si>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</si>
  <si>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</si>
  <si>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</si>
  <si>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</si>
  <si>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</si>
  <si>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</si>
  <si>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</si>
  <si>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</si>
  <si>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</si>
  <si>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</si>
  <si>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</si>
  <si>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</si>
  <si>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</si>
  <si>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</si>
  <si>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</si>
  <si>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</si>
  <si>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</si>
  <si>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</si>
  <si>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</si>
  <si>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</si>
  <si>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</si>
  <si>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</si>
  <si>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</si>
  <si>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</si>
  <si>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</si>
  <si>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</si>
  <si>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</si>
  <si>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</si>
  <si>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</si>
  <si>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</si>
  <si>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</si>
  <si>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</si>
  <si>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</si>
  <si>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</si>
  <si>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</si>
  <si>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</si>
  <si>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</si>
  <si>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</si>
  <si>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</si>
  <si>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</si>
  <si>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</si>
  <si>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</si>
  <si>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</si>
  <si>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</si>
  <si>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</si>
  <si>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</si>
  <si>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</si>
  <si>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</si>
  <si>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</si>
  <si>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</si>
  <si>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</si>
  <si>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</si>
  <si>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</si>
  <si>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</si>
  <si>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</si>
  <si>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</si>
  <si>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</si>
  <si>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</si>
  <si>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</si>
  <si>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</si>
  <si>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</si>
  <si>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</si>
  <si>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</si>
  <si>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</si>
  <si>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</si>
  <si>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</si>
  <si>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</si>
  <si>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</si>
  <si>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</si>
  <si>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</si>
  <si>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</si>
  <si>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</si>
  <si>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</si>
  <si>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</si>
  <si>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</si>
  <si>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</si>
  <si>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</si>
  <si>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</si>
  <si>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</si>
  <si>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</si>
  <si>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</si>
  <si>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</si>
  <si>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</si>
  <si>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</si>
  <si>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</si>
  <si>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</si>
  <si>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</si>
  <si>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</si>
  <si>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</si>
  <si>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</si>
  <si>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</si>
  <si>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</si>
  <si>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</si>
  <si>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</si>
  <si>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</si>
  <si>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</si>
  <si>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</si>
  <si>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</si>
  <si>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</si>
  <si>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</si>
  <si>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</si>
  <si>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</si>
  <si>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</si>
  <si>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</si>
  <si>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</si>
  <si>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</si>
  <si>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</si>
  <si>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</si>
  <si>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</si>
  <si>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</si>
  <si>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</si>
  <si>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</si>
  <si>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</si>
  <si>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</si>
  <si>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</si>
  <si>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</si>
  <si>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</si>
  <si>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</si>
  <si>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</si>
  <si>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</si>
  <si>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</si>
  <si>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</si>
  <si>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</si>
  <si>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</si>
  <si>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</si>
  <si>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</si>
  <si>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</si>
  <si>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</si>
  <si>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</si>
  <si>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</si>
  <si>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</si>
  <si>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</si>
  <si>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</si>
  <si>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</si>
  <si>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</si>
  <si>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</si>
  <si>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</si>
  <si>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</si>
  <si>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</si>
  <si>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</si>
  <si>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</si>
  <si>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</si>
  <si>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</si>
  <si>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</si>
  <si>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</si>
  <si>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</si>
  <si>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</si>
  <si>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</si>
  <si>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</si>
  <si>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</si>
  <si>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</si>
  <si>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</si>
  <si>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</si>
  <si>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</si>
  <si>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</si>
  <si>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</si>
  <si>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</si>
  <si>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</si>
  <si>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</si>
  <si>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</si>
  <si>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</si>
  <si>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</si>
  <si>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</si>
  <si>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</si>
  <si>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</si>
  <si>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</si>
  <si>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</si>
  <si>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</si>
  <si>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</si>
  <si>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</si>
  <si>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</si>
  <si>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</si>
  <si>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</si>
  <si>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</si>
  <si>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</si>
  <si>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</si>
  <si>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</si>
  <si>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</si>
  <si>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</si>
  <si>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</si>
  <si>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</si>
  <si>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</si>
  <si>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</si>
  <si>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</si>
  <si>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</si>
  <si>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</si>
  <si>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</si>
  <si>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</si>
  <si>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</si>
  <si>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</si>
  <si>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</si>
  <si>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</si>
  <si>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</si>
  <si>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</si>
  <si>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</si>
  <si>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</si>
  <si>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</si>
  <si>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</si>
  <si>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</si>
  <si>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</si>
  <si>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</si>
  <si>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</si>
  <si>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</si>
  <si>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</si>
  <si>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</si>
  <si>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</si>
  <si>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</si>
  <si>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</si>
  <si>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</si>
  <si>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</si>
  <si>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</si>
  <si>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</si>
  <si>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</si>
  <si>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</si>
  <si>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</si>
  <si>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</si>
  <si>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</si>
  <si>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</si>
  <si>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</si>
  <si>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</si>
  <si>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</si>
  <si>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</si>
  <si>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</si>
  <si>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</si>
  <si>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</si>
  <si>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</si>
  <si>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</si>
  <si>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</si>
  <si>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</si>
  <si>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</si>
  <si>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</si>
  <si>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</si>
  <si>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</si>
  <si>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</si>
  <si>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</si>
  <si>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</si>
  <si>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</si>
  <si>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</si>
  <si>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</si>
  <si>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</si>
  <si>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</si>
  <si>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</si>
  <si>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</si>
  <si>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</si>
  <si>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</si>
  <si>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</si>
  <si>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</si>
  <si>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</si>
  <si>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</si>
  <si>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</si>
  <si>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</si>
  <si>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</si>
  <si>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</si>
  <si>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</si>
  <si>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</si>
  <si>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</si>
  <si>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</si>
  <si>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</si>
  <si>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</si>
  <si>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</si>
  <si>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</si>
  <si>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</si>
  <si>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</si>
  <si>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</si>
  <si>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</si>
  <si>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</si>
  <si>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</si>
  <si>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</si>
  <si>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</si>
  <si>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</si>
  <si>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</si>
  <si>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</si>
  <si>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</si>
  <si>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</si>
  <si>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</si>
  <si>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</si>
  <si>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</si>
  <si>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</si>
  <si>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</si>
  <si>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</si>
  <si>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</si>
  <si>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</si>
  <si>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</si>
  <si>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</si>
  <si>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</si>
  <si>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</si>
  <si>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</si>
  <si>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</si>
  <si>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</si>
  <si>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</si>
  <si>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</si>
  <si>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</si>
  <si>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</si>
  <si>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</si>
  <si>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</si>
  <si>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</si>
  <si>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</si>
  <si>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</si>
  <si>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</si>
  <si>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</si>
  <si>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</si>
  <si>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</si>
  <si>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</si>
  <si>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</si>
  <si>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</si>
  <si>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</si>
  <si>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</si>
  <si>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</si>
  <si>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</si>
  <si>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</si>
  <si>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</si>
  <si>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</si>
  <si>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</si>
  <si>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</si>
  <si>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</si>
  <si>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</si>
  <si>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</si>
  <si>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</si>
  <si>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</si>
  <si>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</si>
  <si>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</si>
  <si>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</si>
  <si>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</si>
  <si>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</si>
  <si>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</si>
  <si>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</si>
  <si>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</si>
  <si>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</si>
  <si>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</si>
  <si>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</si>
  <si>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</si>
  <si>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</si>
  <si>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</si>
  <si>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</si>
  <si>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</si>
  <si>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</si>
  <si>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</si>
  <si>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</si>
  <si>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</si>
  <si>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</si>
  <si>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</si>
  <si>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</si>
  <si>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</si>
  <si>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</si>
  <si>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</si>
  <si>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</si>
  <si>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</si>
  <si>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</si>
  <si>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</si>
  <si>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</si>
  <si>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</si>
  <si>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</si>
  <si>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</si>
  <si>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</si>
  <si>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</si>
  <si>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</si>
  <si>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</si>
  <si>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</si>
  <si>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</si>
  <si>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</si>
  <si>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</si>
  <si>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</si>
  <si>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</si>
  <si>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</si>
  <si>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</si>
  <si>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</si>
  <si>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</si>
  <si>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</si>
  <si>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</si>
  <si>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</si>
  <si>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</si>
  <si>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</si>
  <si>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</si>
  <si>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</si>
  <si>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</si>
  <si>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</si>
  <si>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</si>
  <si>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</si>
  <si>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</si>
  <si>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</si>
  <si>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</si>
  <si>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</si>
  <si>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</si>
  <si>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</si>
  <si>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</si>
  <si>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</si>
  <si>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</si>
  <si>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</si>
  <si>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</si>
  <si>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</si>
  <si>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</si>
  <si>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</si>
  <si>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</si>
  <si>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</si>
  <si>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</si>
  <si>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</si>
  <si>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</si>
  <si>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</si>
  <si>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</si>
  <si>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</si>
  <si>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</si>
  <si>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</si>
  <si>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</si>
  <si>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</si>
  <si>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</si>
  <si>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</si>
  <si>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</si>
  <si>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</si>
  <si>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</si>
  <si>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</si>
  <si>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</si>
  <si>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</si>
  <si>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</si>
  <si>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</si>
  <si>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</si>
  <si>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</si>
  <si>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</si>
  <si>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</si>
  <si>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</si>
  <si>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</si>
  <si>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</si>
  <si>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</si>
  <si>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</si>
  <si>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</si>
  <si>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</si>
  <si>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</si>
  <si>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</si>
  <si>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</si>
  <si>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</si>
  <si>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</si>
  <si>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</si>
  <si>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</si>
  <si>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</si>
  <si>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</si>
  <si>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</si>
  <si>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</si>
  <si>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</si>
  <si>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</si>
  <si>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</si>
  <si>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</si>
  <si>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</si>
  <si>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</si>
  <si>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</si>
  <si>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</si>
  <si>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</si>
  <si>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</si>
  <si>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</si>
  <si>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</si>
  <si>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</si>
  <si>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</si>
  <si>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</si>
  <si>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</si>
  <si>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</si>
  <si>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</si>
  <si>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</si>
  <si>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</si>
  <si>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</si>
  <si>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</si>
  <si>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</si>
  <si>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</si>
  <si>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</si>
  <si>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</si>
  <si>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</si>
  <si>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</si>
  <si>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</si>
  <si>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</si>
  <si>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</si>
  <si>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</si>
  <si>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</si>
  <si>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</si>
  <si>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</si>
  <si>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</si>
  <si>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</si>
  <si>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</si>
  <si>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</si>
  <si>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</si>
  <si>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</si>
  <si>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</si>
  <si>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</si>
  <si>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</si>
  <si>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</si>
  <si>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</si>
  <si>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</si>
  <si>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</si>
  <si>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</si>
  <si>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</si>
  <si>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</si>
  <si>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</si>
  <si>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</si>
  <si>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</si>
  <si>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</si>
  <si>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</si>
  <si>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</si>
  <si>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</si>
  <si>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</si>
  <si>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</si>
  <si>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</si>
  <si>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</si>
  <si>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</si>
  <si>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</si>
  <si>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</si>
  <si>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</si>
  <si>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</si>
  <si>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</si>
  <si>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</si>
  <si>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</si>
  <si>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</si>
  <si>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</si>
  <si>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</si>
  <si>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</si>
  <si>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</si>
  <si>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</si>
  <si>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</si>
  <si>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</si>
  <si>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</si>
  <si>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</si>
  <si>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</si>
  <si>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</si>
  <si>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</si>
  <si>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</si>
  <si>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</si>
  <si>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</si>
  <si>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</si>
  <si>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</si>
  <si>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</si>
  <si>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</si>
  <si>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</si>
  <si>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</si>
  <si>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</si>
  <si>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</si>
  <si>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</si>
  <si>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</si>
  <si>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</si>
  <si>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</si>
  <si>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</si>
  <si>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</si>
  <si>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</si>
  <si>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</si>
  <si>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</si>
  <si>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</si>
  <si>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</si>
  <si>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</si>
  <si>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</si>
  <si>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</si>
  <si>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</si>
  <si>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</si>
  <si>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</si>
  <si>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</si>
  <si>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</si>
  <si>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</si>
  <si>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</si>
  <si>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</si>
  <si>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</si>
  <si>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</si>
  <si>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</si>
  <si>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</si>
  <si>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</si>
  <si>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</si>
  <si>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</si>
  <si>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</si>
  <si>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</si>
  <si>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</si>
  <si>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</si>
  <si>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</si>
  <si>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</si>
  <si>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</si>
  <si>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</si>
  <si>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</si>
  <si>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</si>
  <si>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</si>
  <si>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</si>
  <si>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</si>
  <si>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</si>
  <si>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</si>
  <si>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</si>
  <si>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</si>
  <si>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</si>
  <si>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</si>
  <si>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</si>
  <si>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</si>
  <si>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</si>
  <si>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</si>
  <si>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</si>
  <si>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</si>
  <si>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</si>
  <si>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</si>
  <si>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</si>
  <si>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</si>
  <si>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</si>
  <si>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</si>
  <si>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</si>
  <si>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</si>
  <si>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</si>
  <si>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</si>
  <si>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</si>
  <si>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</si>
  <si>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</si>
  <si>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</si>
  <si>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</si>
  <si>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</si>
  <si>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</si>
  <si>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</si>
  <si>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</si>
  <si>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</si>
  <si>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</si>
  <si>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</si>
  <si>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</si>
  <si>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</si>
  <si>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</si>
  <si>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</si>
  <si>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</si>
  <si>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</si>
  <si>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</si>
  <si>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</si>
  <si>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</si>
  <si>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</si>
  <si>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</si>
  <si>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</si>
  <si>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</si>
  <si>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</si>
  <si>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</si>
  <si>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</si>
  <si>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</si>
  <si>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</si>
  <si>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</si>
  <si>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</si>
  <si>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</si>
  <si>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</si>
  <si>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</si>
  <si>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</si>
  <si>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</si>
  <si>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</si>
  <si>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</si>
  <si>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</si>
  <si>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</si>
  <si>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</si>
  <si>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</si>
  <si>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</si>
  <si>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</si>
  <si>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</si>
  <si>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</si>
  <si>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</si>
  <si>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</si>
  <si>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</si>
  <si>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</si>
  <si>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</si>
  <si>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</si>
  <si>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</si>
  <si>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</si>
  <si>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</si>
  <si>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</si>
  <si>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</si>
  <si>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</si>
  <si>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</si>
  <si>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</si>
  <si>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</si>
  <si>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</si>
  <si>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</si>
  <si>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</si>
  <si>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</si>
  <si>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</si>
  <si>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</si>
  <si>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</si>
  <si>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</si>
  <si>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</si>
  <si>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</si>
  <si>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</si>
  <si>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</si>
  <si>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</si>
  <si>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</si>
  <si>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</si>
  <si>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</si>
  <si>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</si>
  <si>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</si>
  <si>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</si>
  <si>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</si>
  <si>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</si>
  <si>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</si>
  <si>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</si>
  <si>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</si>
  <si>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</si>
  <si>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</si>
  <si>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</si>
  <si>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</si>
  <si>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</si>
  <si>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</si>
  <si>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</si>
  <si>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</si>
  <si>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</si>
  <si>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</si>
  <si>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</si>
  <si>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</si>
  <si>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</si>
  <si>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</si>
  <si>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</si>
  <si>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</si>
  <si>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</si>
  <si>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</si>
  <si>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</si>
  <si>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</si>
  <si>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</si>
  <si>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</si>
  <si>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</si>
  <si>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</si>
  <si>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</si>
  <si>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</si>
  <si>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</si>
  <si>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</si>
  <si>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</si>
  <si>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</si>
  <si>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</si>
  <si>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</si>
  <si>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</si>
  <si>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</si>
  <si>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</si>
  <si>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</si>
  <si>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</si>
  <si>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</si>
  <si>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</si>
  <si>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</si>
  <si>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</si>
  <si>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</si>
  <si>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</si>
  <si>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</si>
  <si>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</si>
  <si>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</si>
  <si>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</si>
  <si>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</si>
  <si>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</si>
  <si>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</si>
  <si>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</si>
  <si>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</si>
  <si>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</si>
  <si>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</si>
  <si>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</si>
  <si>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</si>
  <si>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</si>
  <si>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</si>
  <si>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</si>
  <si>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</si>
  <si>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</si>
  <si>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</si>
  <si>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</si>
  <si>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</si>
  <si>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</si>
  <si>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</si>
  <si>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</si>
  <si>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</si>
  <si>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</si>
  <si>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</si>
  <si>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</si>
  <si>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</si>
  <si>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</si>
  <si>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</si>
  <si>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</si>
  <si>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</si>
  <si>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</si>
  <si>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</si>
  <si>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</si>
  <si>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</si>
  <si>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</si>
  <si>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</si>
  <si>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</si>
  <si>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</si>
  <si>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</si>
  <si>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</si>
  <si>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</si>
  <si>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</si>
  <si>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</si>
  <si>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</si>
  <si>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</si>
  <si>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</si>
  <si>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</si>
  <si>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</si>
  <si>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</si>
  <si>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</si>
  <si>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</si>
  <si>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</si>
  <si>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</si>
  <si>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</si>
  <si>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</si>
  <si>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</si>
  <si>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</si>
  <si>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</si>
  <si>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</si>
  <si>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</si>
  <si>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</si>
  <si>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</si>
  <si>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</si>
  <si>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</si>
  <si>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</si>
  <si>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</si>
  <si>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</si>
  <si>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</si>
  <si>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</si>
  <si>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</si>
  <si>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</si>
  <si>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</si>
  <si>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</si>
  <si>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</si>
  <si>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</si>
  <si>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</si>
  <si>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</si>
  <si>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</si>
  <si>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</si>
  <si>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</si>
  <si>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</si>
  <si>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</si>
  <si>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</si>
  <si>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</si>
  <si>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</si>
  <si>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</si>
  <si>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</si>
  <si>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</si>
  <si>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</si>
  <si>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</si>
  <si>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</si>
  <si>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</si>
  <si>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</si>
  <si>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</si>
  <si>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</si>
  <si>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</si>
  <si>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</si>
  <si>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</si>
  <si>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</si>
  <si>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</si>
  <si>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</si>
  <si>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</si>
  <si>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</si>
  <si>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</si>
  <si>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</si>
  <si>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</si>
  <si>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</si>
  <si>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</si>
  <si>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</si>
  <si>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</si>
  <si>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</si>
  <si>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</si>
  <si>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</si>
  <si>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</si>
  <si>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</si>
  <si>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</si>
  <si>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</si>
  <si>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</si>
  <si>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</si>
  <si>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</si>
  <si>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</si>
  <si>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</si>
  <si>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</si>
  <si>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</si>
  <si>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</si>
  <si>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</si>
  <si>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</si>
  <si>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</si>
  <si>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</si>
  <si>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</si>
  <si>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</si>
  <si>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</si>
  <si>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</si>
  <si>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</si>
  <si>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</si>
  <si>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</si>
  <si>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</si>
  <si>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</si>
  <si>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</si>
  <si>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</si>
  <si>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</si>
  <si>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</si>
  <si>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</si>
  <si>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</si>
  <si>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</si>
  <si>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</si>
  <si>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</si>
  <si>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</si>
  <si>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</si>
  <si>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</si>
  <si>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</si>
  <si>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</si>
  <si>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</si>
  <si>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</si>
  <si>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</si>
  <si>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</si>
  <si>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</si>
  <si>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</si>
  <si>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</si>
  <si>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</si>
  <si>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</si>
  <si>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</si>
  <si>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</si>
  <si>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</si>
  <si>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</si>
  <si>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</si>
  <si>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</si>
  <si>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</si>
  <si>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</si>
  <si>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</si>
  <si>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</si>
  <si>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</si>
  <si>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</si>
  <si>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</si>
  <si>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</si>
  <si>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</si>
  <si>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</si>
  <si>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</si>
  <si>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</si>
  <si>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</si>
  <si>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</si>
  <si>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</si>
  <si>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</si>
  <si>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</si>
  <si>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</si>
  <si>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</si>
  <si>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</si>
  <si>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</si>
  <si>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</si>
  <si>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</si>
  <si>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</si>
  <si>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</si>
  <si>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</si>
  <si>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</si>
  <si>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</si>
  <si>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</si>
  <si>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</si>
  <si>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</si>
  <si>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</si>
  <si>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</si>
  <si>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</si>
  <si>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</si>
  <si>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</si>
  <si>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</si>
  <si>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</si>
  <si>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</si>
  <si>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</si>
  <si>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</si>
  <si>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</si>
  <si>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</si>
  <si>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</si>
  <si>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</si>
  <si>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</si>
  <si>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</si>
  <si>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</si>
  <si>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</si>
  <si>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</si>
  <si>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</si>
  <si>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</si>
  <si>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</si>
  <si>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</si>
  <si>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</si>
  <si>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</si>
  <si>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</si>
  <si>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</si>
  <si>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</si>
  <si>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</si>
  <si>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</si>
  <si>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</si>
  <si>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</si>
  <si>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</si>
  <si>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</si>
  <si>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</si>
  <si>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</si>
  <si>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</si>
  <si>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</si>
  <si>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</si>
  <si>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</si>
  <si>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</si>
  <si>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</si>
  <si>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</si>
  <si>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</si>
  <si>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</si>
  <si>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</si>
  <si>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</si>
  <si>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</si>
  <si>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</si>
  <si>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</si>
  <si>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</si>
  <si>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</si>
  <si>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</si>
  <si>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</si>
  <si>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</si>
  <si>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</si>
  <si>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</si>
  <si>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</si>
  <si>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</si>
  <si>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</si>
  <si>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</si>
  <si>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</si>
  <si>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</si>
  <si>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</si>
  <si>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</si>
  <si>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</si>
  <si>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</si>
  <si>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</si>
  <si>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</si>
  <si>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</si>
  <si>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</si>
  <si>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</si>
  <si>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</si>
  <si>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</si>
  <si>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</si>
  <si>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</si>
  <si>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</si>
  <si>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</si>
  <si>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</si>
  <si>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</si>
  <si>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</si>
  <si>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</si>
  <si>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</si>
  <si>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</si>
  <si>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</si>
  <si>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</si>
  <si>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</si>
  <si>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</si>
  <si>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</si>
  <si>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</si>
  <si>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</si>
  <si>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</si>
  <si>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</si>
  <si>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</si>
  <si>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</si>
  <si>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</si>
  <si>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</si>
  <si>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</si>
  <si>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</si>
  <si>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</si>
  <si>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</si>
  <si>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</si>
  <si>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</si>
  <si>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</si>
  <si>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</si>
  <si>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</si>
  <si>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</si>
  <si>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</si>
  <si>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</si>
  <si>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</si>
  <si>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</si>
  <si>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</si>
  <si>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</si>
  <si>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</si>
  <si>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</si>
  <si>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</si>
  <si>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</si>
  <si>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</si>
  <si>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</si>
  <si>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</si>
  <si>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</si>
  <si>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</si>
  <si>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</si>
  <si>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</si>
  <si>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</si>
  <si>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</si>
  <si>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</si>
  <si>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</si>
  <si>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</si>
  <si>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</si>
  <si>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</si>
  <si>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</si>
  <si>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</si>
  <si>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</si>
  <si>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</si>
  <si>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</si>
  <si>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</si>
  <si>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</si>
  <si>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</si>
  <si>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</si>
  <si>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</si>
  <si>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</si>
  <si>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</si>
  <si>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</si>
  <si>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</si>
  <si>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</si>
  <si>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</si>
  <si>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</si>
  <si>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</si>
  <si>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</si>
  <si>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</si>
  <si>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</si>
  <si>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</si>
  <si>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</si>
  <si>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</si>
  <si>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</si>
  <si>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</si>
  <si>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</si>
  <si>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</si>
  <si>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</si>
  <si>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</si>
  <si>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</si>
  <si>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</si>
  <si>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</si>
  <si>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</si>
  <si>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</si>
  <si>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</si>
  <si>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</si>
  <si>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</si>
  <si>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</si>
  <si>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</si>
  <si>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</si>
  <si>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</si>
  <si>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</si>
  <si>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</si>
  <si>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</si>
  <si>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</si>
  <si>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</si>
  <si>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</si>
  <si>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</si>
  <si>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</si>
  <si>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</si>
  <si>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</si>
  <si>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</si>
  <si>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</si>
  <si>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</si>
  <si>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</si>
  <si>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</si>
  <si>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</si>
  <si>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</si>
  <si>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</si>
  <si>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</si>
  <si>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</si>
  <si>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</si>
  <si>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</si>
  <si>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</si>
  <si>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</si>
  <si>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</si>
  <si>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</si>
  <si>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</si>
  <si>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</si>
  <si>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</si>
  <si>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</si>
  <si>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</si>
  <si>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</si>
  <si>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</si>
  <si>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</si>
  <si>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</si>
  <si>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</si>
  <si>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</si>
  <si>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</si>
  <si>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</si>
  <si>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</si>
  <si>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</si>
  <si>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</si>
  <si>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</si>
  <si>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</si>
  <si>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</si>
  <si>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</si>
  <si>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</si>
  <si>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</si>
  <si>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</si>
  <si>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</si>
  <si>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</si>
  <si>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</si>
  <si>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</si>
  <si>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</si>
  <si>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</si>
  <si>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</si>
  <si>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</si>
  <si>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</si>
  <si>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</si>
  <si>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</si>
  <si>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</si>
  <si>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</si>
  <si>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</si>
  <si>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</si>
  <si>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</si>
  <si>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</si>
  <si>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</si>
  <si>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</si>
  <si>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</si>
  <si>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</si>
  <si>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</si>
  <si>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</si>
  <si>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</si>
  <si>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</si>
  <si>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</si>
  <si>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</si>
  <si>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</si>
  <si>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</si>
  <si>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</si>
  <si>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</si>
  <si>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</si>
  <si>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</si>
  <si>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</si>
  <si>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</si>
  <si>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</si>
  <si>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</si>
  <si>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</si>
  <si>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</si>
  <si>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</si>
  <si>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</si>
  <si>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</si>
  <si>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</si>
  <si>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</si>
  <si>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</si>
  <si>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</si>
  <si>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</si>
  <si>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</si>
  <si>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</si>
  <si>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</si>
  <si>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</si>
  <si>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</si>
  <si>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</si>
  <si>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</si>
  <si>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</si>
  <si>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</si>
  <si>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</si>
  <si>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</si>
  <si>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</si>
  <si>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</si>
  <si>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</si>
  <si>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</si>
  <si>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</si>
  <si>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</si>
  <si>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</si>
  <si>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</si>
  <si>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</si>
  <si>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</si>
  <si>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</si>
  <si>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</si>
  <si>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</si>
  <si>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</si>
  <si>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</si>
  <si>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</si>
  <si>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</si>
  <si>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</si>
  <si>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</si>
  <si>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</si>
  <si>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</si>
  <si>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</si>
  <si>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</si>
  <si>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</si>
  <si>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</si>
  <si>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</si>
  <si>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</si>
  <si>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</si>
  <si>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</si>
  <si>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</si>
  <si>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</si>
  <si>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</si>
  <si>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</si>
  <si>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</si>
  <si>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</si>
  <si>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</si>
  <si>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</si>
  <si>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</si>
  <si>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</si>
  <si>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</si>
  <si>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</si>
  <si>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</si>
  <si>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</si>
  <si>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</si>
  <si>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</si>
  <si>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</si>
  <si>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</si>
  <si>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</si>
  <si>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</si>
  <si>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</si>
  <si>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</si>
  <si>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</si>
  <si>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</si>
  <si>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</si>
  <si>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</si>
  <si>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</si>
  <si>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</si>
  <si>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</si>
  <si>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</si>
  <si>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</si>
  <si>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</si>
  <si>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</si>
  <si>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</si>
  <si>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</si>
  <si>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</si>
  <si>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</si>
  <si>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</si>
  <si>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</si>
  <si>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</si>
  <si>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</si>
  <si>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</si>
  <si>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</si>
  <si>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</si>
  <si>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</si>
  <si>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</si>
  <si>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</si>
  <si>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</si>
  <si>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</si>
  <si>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</si>
  <si>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</si>
  <si>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</si>
  <si>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</si>
  <si>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</si>
  <si>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</si>
  <si>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</si>
  <si>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</si>
  <si>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</si>
  <si>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</si>
  <si>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</si>
  <si>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</si>
  <si>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</si>
  <si>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</si>
  <si>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</si>
  <si>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</si>
  <si>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</si>
  <si>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</si>
  <si>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</si>
  <si>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</si>
  <si>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</si>
  <si>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</si>
  <si>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</si>
  <si>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</si>
  <si>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</si>
  <si>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</si>
  <si>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</si>
  <si>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</si>
  <si>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</si>
  <si>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</si>
  <si>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</si>
  <si>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</si>
  <si>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</si>
  <si>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</si>
  <si>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</si>
  <si>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</si>
  <si>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</si>
  <si>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</si>
  <si>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</si>
  <si>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</si>
  <si>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</si>
  <si>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</si>
  <si>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</si>
  <si>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</si>
  <si>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</si>
  <si>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</si>
  <si>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</si>
  <si>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</si>
  <si>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</si>
  <si>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</si>
  <si>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</si>
  <si>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</si>
  <si>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</si>
  <si>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</si>
  <si>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</si>
  <si>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</si>
  <si>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</si>
  <si>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</si>
  <si>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</si>
  <si>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</si>
  <si>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</si>
  <si>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</si>
  <si>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</si>
  <si>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</si>
  <si>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</si>
  <si>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</si>
  <si>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</si>
  <si>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</si>
  <si>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</si>
  <si>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</si>
  <si>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</si>
  <si>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</si>
  <si>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</si>
  <si>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</si>
  <si>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</si>
  <si>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</si>
  <si>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</si>
  <si>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</si>
  <si>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</si>
  <si>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</si>
  <si>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</si>
  <si>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</si>
  <si>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</si>
  <si>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</si>
  <si>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</si>
  <si>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</si>
  <si>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</si>
  <si>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</si>
  <si>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</si>
  <si>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</si>
  <si>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</si>
  <si>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</si>
  <si>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</si>
  <si>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</si>
  <si>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</si>
  <si>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</si>
  <si>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</si>
  <si>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</si>
  <si>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</si>
  <si>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</si>
  <si>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</si>
  <si>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</si>
  <si>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</si>
  <si>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</si>
  <si>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</si>
  <si>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</si>
  <si>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</si>
  <si>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</si>
  <si>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</si>
  <si>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</si>
  <si>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</si>
  <si>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</si>
  <si>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</si>
  <si>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</si>
  <si>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</si>
  <si>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</si>
  <si>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</si>
  <si>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</si>
  <si>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</si>
  <si>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</si>
  <si>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</si>
  <si>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</si>
  <si>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</si>
  <si>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</si>
  <si>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</si>
  <si>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</si>
  <si>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</si>
  <si>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</si>
  <si>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</si>
  <si>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</si>
  <si>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</si>
  <si>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</si>
  <si>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</si>
  <si>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</si>
  <si>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</si>
  <si>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</si>
  <si>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</si>
  <si>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</si>
  <si>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</si>
  <si>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</si>
  <si>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</si>
  <si>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</si>
  <si>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</si>
  <si>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</si>
  <si>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</si>
  <si>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</si>
  <si>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</si>
  <si>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</si>
  <si>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</si>
  <si>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</si>
  <si>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</si>
  <si>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</si>
  <si>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</si>
  <si>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</si>
  <si>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</si>
  <si>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</si>
  <si>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</si>
  <si>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</si>
  <si>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</si>
  <si>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</si>
  <si>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</si>
  <si>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</si>
  <si>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</si>
  <si>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</si>
  <si>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</si>
  <si>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</si>
  <si>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</si>
  <si>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</si>
  <si>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</si>
  <si>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</si>
  <si>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</si>
  <si>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</si>
  <si>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</si>
  <si>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</si>
  <si>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</si>
  <si>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</si>
  <si>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</si>
  <si>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</si>
  <si>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</si>
  <si>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</si>
  <si>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</si>
  <si>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</si>
  <si>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</si>
  <si>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</si>
  <si>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</si>
  <si>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</si>
  <si>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</si>
  <si>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</si>
  <si>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</si>
  <si>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</si>
  <si>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</si>
  <si>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</si>
  <si>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</si>
  <si>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</si>
  <si>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</si>
  <si>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</si>
  <si>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</si>
  <si>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</si>
  <si>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</si>
  <si>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</si>
  <si>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</si>
  <si>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</si>
  <si>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</si>
  <si>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</si>
  <si>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</si>
  <si>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</si>
  <si>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</si>
  <si>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</si>
  <si>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</si>
  <si>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</si>
  <si>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</si>
  <si>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</si>
  <si>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</si>
  <si>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</si>
  <si>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</si>
  <si>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</si>
  <si>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</si>
  <si>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</si>
  <si>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</si>
  <si>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</si>
  <si>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</si>
  <si>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</si>
  <si>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</si>
  <si>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</si>
  <si>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</si>
  <si>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</si>
  <si>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</si>
  <si>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</si>
  <si>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</si>
  <si>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</si>
  <si>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</si>
  <si>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</si>
  <si>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</si>
  <si>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</si>
  <si>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</si>
  <si>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</si>
  <si>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</si>
  <si>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</si>
  <si>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</si>
  <si>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</si>
  <si>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</si>
  <si>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</si>
  <si>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</si>
  <si>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</si>
  <si>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</si>
  <si>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</si>
  <si>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</si>
  <si>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</si>
  <si>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</si>
  <si>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</si>
  <si>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</si>
  <si>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</si>
  <si>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</si>
  <si>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</si>
  <si>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</si>
  <si>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</si>
  <si>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</si>
  <si>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</si>
  <si>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</si>
  <si>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</si>
  <si>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</si>
  <si>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</si>
  <si>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</si>
  <si>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</si>
  <si>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</si>
  <si>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</si>
  <si>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</si>
  <si>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</si>
  <si>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</si>
  <si>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</si>
  <si>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</si>
  <si>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</si>
  <si>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</si>
  <si>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</si>
  <si>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</si>
  <si>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</si>
  <si>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</si>
  <si>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</si>
  <si>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</si>
  <si>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</si>
  <si>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</si>
  <si>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</si>
  <si>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</si>
  <si>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</si>
  <si>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</si>
  <si>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</si>
  <si>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</si>
  <si>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</si>
  <si>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</si>
  <si>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</si>
  <si>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</si>
  <si>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</si>
  <si>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</si>
  <si>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</si>
  <si>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</si>
  <si>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</si>
  <si>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</si>
  <si>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</si>
  <si>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</si>
  <si>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</si>
  <si>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</si>
  <si>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</si>
  <si>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</si>
  <si>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</si>
  <si>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</si>
  <si>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</si>
  <si>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</si>
  <si>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</si>
  <si>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</si>
  <si>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</si>
  <si>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</si>
  <si>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</si>
  <si>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</si>
  <si>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</si>
  <si>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</si>
  <si>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</si>
  <si>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</si>
  <si>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</si>
  <si>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</si>
  <si>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</si>
  <si>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</si>
  <si>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</si>
  <si>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</si>
  <si>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</si>
  <si>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</si>
  <si>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</si>
  <si>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</si>
  <si>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</si>
  <si>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</si>
  <si>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</si>
  <si>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</si>
  <si>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</si>
  <si>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</si>
  <si>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</si>
  <si>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</si>
  <si>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</si>
  <si>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</si>
  <si>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</si>
  <si>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</si>
  <si>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</si>
  <si>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</si>
  <si>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</si>
  <si>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</si>
  <si>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</si>
  <si>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</si>
  <si>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</si>
  <si>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</si>
  <si>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</si>
  <si>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</si>
  <si>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</si>
  <si>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</si>
  <si>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</si>
  <si>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</si>
  <si>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</si>
  <si>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</si>
  <si>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</si>
  <si>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</si>
  <si>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</si>
  <si>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</si>
  <si>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</si>
  <si>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</si>
  <si>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</si>
  <si>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</si>
  <si>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</si>
  <si>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</si>
  <si>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</si>
  <si>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</si>
  <si>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</si>
  <si>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</si>
  <si>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</si>
  <si>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</si>
  <si>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</si>
  <si>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</si>
  <si>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</si>
  <si>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</si>
  <si>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</si>
  <si>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</si>
  <si>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</si>
  <si>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</si>
  <si>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</si>
  <si>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</si>
  <si>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</si>
  <si>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</si>
  <si>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</si>
  <si>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</si>
  <si>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</si>
  <si>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</si>
  <si>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</si>
  <si>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</si>
  <si>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</si>
  <si>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</si>
  <si>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</si>
  <si>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</si>
  <si>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</si>
  <si>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</si>
  <si>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</si>
  <si>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</si>
  <si>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</si>
  <si>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</si>
  <si>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</si>
  <si>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</si>
  <si>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</si>
  <si>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</si>
  <si>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</si>
  <si>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</si>
  <si>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</si>
  <si>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</si>
  <si>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</si>
  <si>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</si>
  <si>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</si>
  <si>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</si>
  <si>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</si>
  <si>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</si>
  <si>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</si>
  <si>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</si>
  <si>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</si>
  <si>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</si>
  <si>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</si>
  <si>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</si>
  <si>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</si>
  <si>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</si>
  <si>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</si>
  <si>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</si>
  <si>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</si>
  <si>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</si>
  <si>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</si>
  <si>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</si>
  <si>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</si>
  <si>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</si>
  <si>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</si>
  <si>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</si>
  <si>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</si>
  <si>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</si>
  <si>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</si>
  <si>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</si>
  <si>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</si>
  <si>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</si>
  <si>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</si>
  <si>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</si>
  <si>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</si>
  <si>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</si>
  <si>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</si>
  <si>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</si>
  <si>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</si>
  <si>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</si>
  <si>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</si>
  <si>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</si>
  <si>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</si>
  <si>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</si>
  <si>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</si>
  <si>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</si>
  <si>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</si>
  <si>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</si>
  <si>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</si>
  <si>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</si>
  <si>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</si>
  <si>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</si>
  <si>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</si>
  <si>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</si>
  <si>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</si>
  <si>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</si>
  <si>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</si>
  <si>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</si>
  <si>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</si>
  <si>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</si>
  <si>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</si>
  <si>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</si>
  <si>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</si>
  <si>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</si>
  <si>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</si>
  <si>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</si>
  <si>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</si>
  <si>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</si>
  <si>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</si>
  <si>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</si>
  <si>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</si>
  <si>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</si>
  <si>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</si>
  <si>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</si>
  <si>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</si>
  <si>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</si>
  <si>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</si>
  <si>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</si>
  <si>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</si>
  <si>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</si>
  <si>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</si>
  <si>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</si>
  <si>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</si>
  <si>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</si>
  <si>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</si>
  <si>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</si>
  <si>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</si>
  <si>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</si>
  <si>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</si>
  <si>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</si>
  <si>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</si>
  <si>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</si>
  <si>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</si>
  <si>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</si>
  <si>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</si>
  <si>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</si>
  <si>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</si>
  <si>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</si>
  <si>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</si>
  <si>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</si>
  <si>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</si>
  <si>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</si>
  <si>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</si>
  <si>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</si>
  <si>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</si>
  <si>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</si>
  <si>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</si>
  <si>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</si>
  <si>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</si>
  <si>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</si>
  <si>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</si>
  <si>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</si>
  <si>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</si>
  <si>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</si>
  <si>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</si>
  <si>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</si>
  <si>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</si>
  <si>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</si>
  <si>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</si>
  <si>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</si>
  <si>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</si>
  <si>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</si>
  <si>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</si>
  <si>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</si>
  <si>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</si>
  <si>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</si>
  <si>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</si>
  <si>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</si>
  <si>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</si>
  <si>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</si>
  <si>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</si>
  <si>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</si>
  <si>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</si>
  <si>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</si>
  <si>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</si>
  <si>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</si>
  <si>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</si>
  <si>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</si>
  <si>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</si>
  <si>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</si>
  <si>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</si>
  <si>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</si>
  <si>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</si>
  <si>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</si>
  <si>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</si>
  <si>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</si>
  <si>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</si>
  <si>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</si>
  <si>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</si>
  <si>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</si>
  <si>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</si>
  <si>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</si>
  <si>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</si>
  <si>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</si>
  <si>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</si>
  <si>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</si>
  <si>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</si>
  <si>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</si>
  <si>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</si>
  <si>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</si>
  <si>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</si>
  <si>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</si>
  <si>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</si>
  <si>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</si>
  <si>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</si>
  <si>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</si>
  <si>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</si>
  <si>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</si>
  <si>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</si>
  <si>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</si>
  <si>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</si>
  <si>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</si>
  <si>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</si>
  <si>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</si>
  <si>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</si>
  <si>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</si>
  <si>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</si>
  <si>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</si>
  <si>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</si>
  <si>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</si>
  <si>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</si>
  <si>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</si>
  <si>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</si>
  <si>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</si>
  <si>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</si>
  <si>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</si>
  <si>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</si>
  <si>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</si>
  <si>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</si>
  <si>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</si>
  <si>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</si>
  <si>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</si>
  <si>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</si>
  <si>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</si>
  <si>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</si>
  <si>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</si>
  <si>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</si>
  <si>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</si>
  <si>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</si>
  <si>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</si>
  <si>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</si>
  <si>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</si>
  <si>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</si>
  <si>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</si>
  <si>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</si>
  <si>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</si>
  <si>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</si>
  <si>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</si>
  <si>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</si>
  <si>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</si>
  <si>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</si>
  <si>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</si>
  <si>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</si>
  <si>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</si>
  <si>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</si>
  <si>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</si>
  <si>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</si>
  <si>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</si>
  <si>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</si>
  <si>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</si>
  <si>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</si>
  <si>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</si>
  <si>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</si>
  <si>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</si>
  <si>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</si>
  <si>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</si>
  <si>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</si>
  <si>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</si>
  <si>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</si>
  <si>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</si>
  <si>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</si>
  <si>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</si>
  <si>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</si>
  <si>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</si>
  <si>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</si>
  <si>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</si>
  <si>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</si>
  <si>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</si>
  <si>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</si>
  <si>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</si>
  <si>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</si>
  <si>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</si>
  <si>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</si>
  <si>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</si>
  <si>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</si>
  <si>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</si>
  <si>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</si>
  <si>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</si>
  <si>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</si>
  <si>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</si>
  <si>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</si>
  <si>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</si>
  <si>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</si>
  <si>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</si>
  <si>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</si>
  <si>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</si>
  <si>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</si>
  <si>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</si>
  <si>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</si>
  <si>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</si>
  <si>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</si>
  <si>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</si>
  <si>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</si>
  <si>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</si>
  <si>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</si>
  <si>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</si>
  <si>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</si>
  <si>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</si>
  <si>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</si>
  <si>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</si>
  <si>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</si>
  <si>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</si>
  <si>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</si>
  <si>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</si>
  <si>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</si>
  <si>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</si>
  <si>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</si>
  <si>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</si>
  <si>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</si>
  <si>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</si>
  <si>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</si>
  <si>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</si>
  <si>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</si>
  <si>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</si>
  <si>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</si>
  <si>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</si>
  <si>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</si>
  <si>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</si>
  <si>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</si>
  <si>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</si>
  <si>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</si>
  <si>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</si>
  <si>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</si>
  <si>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</si>
  <si>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</si>
  <si>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</si>
  <si>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</si>
  <si>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</si>
  <si>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</si>
  <si>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</si>
  <si>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</si>
  <si>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</si>
  <si>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</si>
  <si>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</si>
  <si>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</si>
  <si>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</si>
  <si>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</si>
  <si>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</si>
  <si>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</si>
  <si>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</si>
  <si>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</si>
  <si>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</si>
  <si>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</si>
  <si>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</si>
  <si>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</si>
  <si>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</si>
  <si>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</si>
  <si>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</si>
  <si>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</si>
  <si>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</si>
  <si>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</si>
  <si>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</si>
  <si>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</si>
  <si>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</si>
  <si>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</si>
  <si>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</si>
  <si>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</si>
  <si>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</si>
  <si>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</si>
  <si>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</si>
  <si>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</si>
  <si>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</si>
  <si>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</si>
  <si>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</si>
  <si>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</si>
  <si>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</si>
  <si>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</si>
  <si>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</si>
  <si>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</si>
  <si>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</si>
  <si>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</si>
  <si>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</si>
  <si>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</si>
  <si>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</si>
  <si>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</si>
  <si>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</si>
  <si>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</si>
  <si>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</si>
  <si>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</si>
  <si>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</si>
  <si>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</si>
  <si>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</si>
  <si>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</si>
  <si>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</si>
  <si>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</si>
  <si>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</si>
  <si>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</si>
  <si>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</si>
  <si>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</si>
  <si>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</si>
  <si>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</si>
  <si>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</si>
  <si>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</si>
  <si>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</si>
  <si>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</si>
  <si>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</si>
  <si>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</si>
  <si>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</si>
  <si>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</si>
  <si>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</si>
  <si>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</si>
  <si>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</si>
  <si>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</si>
  <si>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</si>
  <si>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</si>
  <si>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</si>
  <si>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</si>
  <si>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</si>
  <si>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</si>
  <si>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</si>
  <si>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</si>
  <si>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</si>
  <si>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</si>
  <si>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</si>
  <si>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</si>
  <si>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</si>
  <si>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</si>
  <si>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</si>
  <si>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</si>
  <si>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</si>
  <si>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</si>
  <si>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</si>
  <si>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</si>
  <si>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</si>
  <si>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</si>
  <si>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</si>
  <si>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</si>
  <si>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</si>
  <si>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</si>
  <si>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</si>
  <si>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</si>
  <si>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</si>
  <si>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</si>
  <si>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</si>
  <si>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</si>
  <si>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</si>
  <si>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</si>
  <si>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</si>
  <si>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</si>
  <si>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</si>
  <si>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</si>
  <si>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</si>
  <si>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</si>
  <si>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</si>
  <si>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</si>
  <si>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</si>
  <si>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</si>
  <si>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</si>
  <si>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</si>
  <si>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</si>
  <si>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</si>
  <si>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</si>
  <si>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</si>
  <si>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</si>
  <si>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</si>
  <si>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</si>
  <si>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</si>
  <si>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</si>
  <si>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</si>
  <si>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</si>
  <si>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</si>
  <si>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</si>
  <si>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</si>
  <si>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</si>
  <si>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</si>
  <si>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</si>
  <si>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</si>
  <si>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</si>
  <si>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</si>
  <si>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</si>
  <si>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</si>
  <si>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</si>
  <si>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</si>
  <si>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</si>
  <si>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</si>
  <si>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</si>
  <si>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</si>
  <si>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</si>
  <si>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</si>
  <si>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</si>
  <si>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</si>
  <si>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</si>
  <si>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</si>
  <si>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</si>
  <si>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</si>
  <si>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</si>
  <si>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</si>
  <si>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</si>
  <si>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</si>
  <si>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</si>
  <si>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</si>
  <si>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</si>
  <si>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</si>
  <si>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</si>
  <si>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</si>
  <si>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</si>
  <si>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</si>
  <si>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</si>
  <si>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</si>
  <si>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</si>
  <si>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</si>
  <si>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</si>
  <si>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</si>
  <si>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</si>
  <si>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</si>
  <si>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</si>
  <si>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</si>
  <si>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</si>
  <si>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</si>
  <si>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</si>
  <si>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</si>
  <si>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</si>
  <si>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</si>
  <si>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</si>
  <si>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</si>
  <si>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</si>
  <si>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</si>
  <si>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</si>
  <si>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</si>
  <si>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</si>
  <si>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</si>
  <si>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</si>
  <si>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</si>
  <si>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</si>
  <si>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</si>
  <si>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</si>
  <si>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</si>
  <si>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</si>
  <si>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</si>
  <si>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</si>
  <si>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</si>
  <si>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</si>
  <si>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</si>
  <si>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</si>
  <si>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</si>
  <si>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</si>
  <si>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</si>
  <si>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</si>
  <si>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</si>
  <si>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</si>
  <si>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</si>
  <si>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</si>
  <si>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</si>
  <si>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</si>
  <si>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</si>
  <si>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</si>
  <si>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</si>
  <si>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</si>
  <si>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</si>
  <si>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</si>
  <si>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</si>
  <si>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</si>
  <si>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</si>
  <si>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</si>
  <si>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</si>
  <si>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</si>
  <si>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</si>
  <si>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</si>
  <si>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</si>
  <si>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</si>
  <si>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</si>
  <si>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</si>
  <si>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</si>
  <si>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</si>
  <si>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</si>
  <si>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</si>
  <si>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</si>
  <si>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</si>
  <si>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</si>
  <si>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</si>
  <si>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</si>
  <si>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</si>
  <si>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</si>
  <si>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</si>
  <si>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</si>
  <si>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</si>
  <si>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</si>
  <si>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</si>
  <si>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</si>
  <si>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</si>
  <si>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</si>
  <si>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</si>
  <si>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</si>
  <si>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</si>
  <si>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</si>
  <si>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</si>
  <si>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</si>
  <si>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</si>
  <si>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</si>
  <si>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</si>
  <si>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</si>
  <si>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</si>
  <si>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</si>
  <si>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</si>
  <si>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</si>
  <si>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</si>
  <si>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</si>
  <si>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</si>
  <si>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</si>
  <si>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</si>
  <si>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</si>
  <si>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</si>
  <si>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</si>
  <si>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</si>
  <si>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</si>
  <si>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</si>
  <si>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</si>
  <si>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</si>
  <si>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</si>
  <si>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</si>
  <si>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</si>
  <si>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</si>
  <si>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</si>
  <si>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</si>
  <si>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</si>
  <si>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</si>
  <si>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</si>
  <si>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</si>
  <si>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</si>
  <si>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</si>
  <si>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</si>
  <si>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</si>
  <si>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</si>
  <si>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</si>
  <si>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</si>
  <si>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</si>
  <si>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</si>
  <si>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</si>
  <si>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</si>
  <si>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</si>
  <si>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</si>
  <si>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</si>
  <si>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</si>
  <si>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</si>
  <si>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</si>
  <si>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</si>
  <si>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</si>
  <si>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</si>
  <si>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</si>
  <si>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</si>
  <si>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</si>
  <si>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</si>
  <si>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</si>
  <si>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</si>
  <si>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</si>
  <si>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</si>
  <si>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</si>
  <si>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</si>
  <si>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</si>
  <si>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</si>
  <si>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</si>
  <si>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</si>
  <si>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</si>
  <si>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</si>
  <si>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</si>
  <si>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</si>
  <si>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</si>
  <si>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</si>
  <si>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</si>
  <si>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</si>
  <si>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</si>
  <si>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</si>
  <si>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</si>
  <si>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</si>
  <si>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</si>
  <si>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</si>
  <si>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</si>
  <si>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</si>
  <si>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</si>
  <si>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</si>
  <si>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</si>
  <si>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</si>
  <si>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</si>
  <si>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</si>
  <si>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</si>
  <si>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</si>
  <si>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</si>
  <si>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</si>
  <si>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</si>
  <si>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</si>
  <si>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</si>
  <si>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</si>
  <si>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</si>
  <si>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</si>
  <si>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</si>
  <si>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</si>
  <si>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</si>
  <si>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</si>
  <si>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</si>
  <si>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</si>
  <si>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</si>
  <si>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</si>
  <si>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</si>
  <si>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</si>
  <si>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</si>
  <si>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</si>
  <si>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</si>
  <si>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</si>
  <si>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</si>
  <si>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</si>
  <si>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</si>
  <si>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</si>
  <si>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</si>
  <si>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</si>
  <si>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</si>
  <si>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</si>
  <si>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</si>
  <si>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</si>
  <si>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</si>
  <si>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</si>
  <si>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</si>
  <si>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</si>
  <si>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</si>
  <si>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</si>
  <si>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</si>
  <si>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</si>
  <si>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</si>
  <si>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</si>
  <si>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</si>
  <si>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</si>
  <si>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</si>
  <si>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</si>
  <si>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</si>
  <si>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</si>
  <si>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</si>
  <si>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</si>
  <si>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</si>
  <si>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</si>
  <si>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</si>
  <si>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</si>
  <si>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</si>
  <si>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</si>
  <si>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</si>
  <si>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</si>
  <si>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</si>
  <si>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</si>
  <si>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</si>
  <si>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</si>
  <si>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</si>
  <si>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</si>
  <si>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</si>
  <si>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</si>
  <si>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</si>
  <si>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</si>
  <si>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</si>
  <si>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</si>
  <si>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</si>
  <si>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</si>
  <si>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</si>
  <si>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</si>
  <si>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</si>
  <si>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</si>
  <si>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</si>
  <si>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</si>
  <si>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</si>
  <si>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</si>
  <si>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</si>
  <si>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</si>
  <si>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</si>
  <si>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</si>
  <si>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</si>
  <si>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</si>
  <si>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</si>
  <si>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</si>
  <si>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</si>
  <si>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</si>
  <si>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</si>
  <si>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</si>
  <si>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</si>
  <si>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</si>
  <si>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</si>
  <si>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</si>
  <si>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</si>
  <si>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</si>
  <si>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</si>
  <si>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</si>
  <si>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</si>
  <si>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</si>
  <si>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</si>
  <si>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</si>
  <si>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</si>
  <si>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</si>
  <si>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</si>
  <si>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</si>
  <si>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</si>
  <si>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</si>
  <si>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</si>
  <si>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</si>
  <si>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</si>
  <si>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</si>
  <si>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</si>
  <si>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</si>
  <si>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</si>
  <si>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</si>
  <si>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</si>
  <si>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</si>
  <si>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</si>
  <si>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</si>
  <si>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</si>
  <si>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</si>
  <si>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</si>
  <si>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</si>
  <si>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</si>
  <si>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</si>
  <si>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</si>
  <si>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</si>
  <si>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</si>
  <si>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</si>
  <si>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</si>
  <si>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</si>
  <si>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</si>
  <si>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</si>
  <si>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</si>
  <si>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</si>
  <si>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</si>
  <si>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</si>
  <si>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</si>
  <si>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</si>
  <si>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</si>
  <si>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</si>
  <si>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</si>
  <si>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</si>
  <si>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</si>
  <si>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</si>
  <si>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</si>
  <si>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</si>
  <si>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</si>
  <si>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</si>
  <si>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</si>
  <si>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</si>
  <si>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</si>
  <si>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</si>
  <si>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</si>
  <si>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</si>
  <si>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</si>
  <si>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</si>
  <si>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</si>
  <si>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</si>
  <si>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</si>
  <si>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</si>
  <si>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</si>
  <si>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</si>
  <si>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</si>
  <si>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</si>
  <si>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</si>
  <si>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</si>
  <si>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</si>
  <si>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</si>
  <si>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</si>
  <si>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</si>
  <si>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</si>
  <si>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</si>
  <si>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</si>
  <si>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</si>
  <si>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</si>
  <si>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</si>
  <si>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</si>
  <si>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</si>
  <si>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</si>
  <si>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</si>
  <si>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</si>
  <si>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</si>
  <si>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</si>
  <si>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</si>
  <si>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</si>
  <si>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</si>
  <si>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</si>
  <si>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</si>
  <si>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</si>
  <si>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</si>
  <si>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</si>
  <si>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</si>
  <si>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</si>
  <si>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</si>
  <si>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</si>
  <si>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</si>
  <si>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</si>
  <si>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</si>
  <si>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</si>
  <si>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</si>
  <si>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</si>
  <si>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</si>
  <si>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</si>
  <si>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</si>
  <si>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</si>
  <si>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</si>
  <si>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</si>
  <si>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</si>
  <si>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</si>
  <si>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</si>
  <si>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</si>
  <si>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</si>
  <si>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</si>
  <si>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</si>
  <si>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</si>
  <si>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</si>
  <si>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</si>
  <si>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</si>
  <si>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</si>
  <si>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</si>
  <si>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</si>
  <si>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</si>
  <si>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</si>
  <si>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</si>
  <si>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</si>
  <si>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</si>
  <si>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</si>
  <si>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</si>
  <si>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</si>
  <si>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</si>
  <si>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</si>
  <si>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</si>
  <si>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</si>
  <si>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</si>
  <si>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</si>
  <si>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</si>
  <si>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</si>
  <si>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</si>
  <si>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</si>
  <si>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</si>
  <si>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</si>
  <si>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</si>
  <si>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</si>
  <si>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</si>
  <si>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</si>
  <si>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</si>
  <si>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</si>
  <si>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</si>
  <si>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</si>
  <si>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</si>
  <si>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</si>
  <si>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</si>
  <si>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</si>
  <si>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</si>
  <si>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</si>
  <si>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</si>
  <si>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</si>
  <si>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</si>
  <si>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</si>
  <si>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</si>
  <si>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</si>
  <si>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</si>
  <si>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</si>
  <si>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</si>
  <si>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</si>
  <si>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</si>
  <si>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</si>
  <si>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</si>
  <si>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</si>
  <si>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</si>
  <si>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</si>
  <si>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</si>
  <si>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</si>
  <si>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</si>
  <si>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</si>
  <si>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</si>
  <si>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</si>
  <si>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</si>
  <si>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</si>
  <si>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</si>
  <si>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</si>
  <si>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</si>
  <si>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</si>
  <si>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</si>
  <si>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</si>
  <si>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</si>
  <si>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</si>
  <si>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</si>
  <si>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</si>
  <si>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</si>
  <si>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</si>
  <si>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</si>
  <si>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</si>
  <si>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</si>
  <si>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</si>
  <si>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</si>
  <si>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</si>
  <si>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</si>
  <si>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</si>
  <si>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</si>
  <si>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</si>
  <si>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</si>
  <si>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</si>
  <si>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</si>
  <si>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</si>
  <si>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</si>
  <si>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</si>
  <si>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</si>
  <si>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</si>
  <si>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</si>
  <si>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</si>
  <si>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</si>
  <si>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</si>
  <si>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</si>
  <si>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</si>
  <si>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</si>
  <si>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</si>
  <si>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</si>
  <si>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</si>
  <si>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</si>
  <si>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</si>
  <si>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</si>
  <si>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</si>
  <si>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</si>
  <si>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</si>
  <si>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</si>
  <si>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</si>
  <si>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</si>
  <si>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</si>
  <si>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</si>
  <si>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</si>
  <si>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</si>
  <si>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</si>
  <si>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</si>
  <si>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</si>
  <si>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</si>
  <si>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</si>
  <si>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</si>
  <si>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</si>
  <si>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</si>
  <si>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</si>
  <si>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</si>
  <si>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</si>
  <si>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</si>
  <si>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</si>
  <si>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</si>
  <si>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</si>
  <si>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</si>
  <si>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</si>
  <si>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</si>
  <si>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</si>
  <si>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</si>
  <si>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</si>
  <si>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</si>
  <si>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</si>
  <si>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</si>
  <si>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</si>
  <si>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</si>
  <si>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</si>
  <si>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</si>
  <si>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</si>
  <si>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</si>
  <si>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</si>
  <si>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</si>
  <si>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</si>
  <si>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</si>
  <si>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</si>
  <si>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</si>
  <si>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</si>
  <si>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</si>
  <si>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</si>
  <si>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</si>
  <si>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</si>
  <si>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</si>
  <si>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</si>
  <si>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</si>
  <si>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</si>
  <si>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</si>
  <si>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</si>
  <si>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</si>
  <si>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</si>
  <si>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</si>
  <si>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</si>
  <si>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</si>
  <si>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</si>
  <si>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</si>
  <si>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</si>
  <si>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</si>
  <si>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</si>
  <si>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</si>
  <si>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</si>
  <si>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</si>
  <si>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</si>
  <si>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</si>
  <si>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</si>
  <si>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</si>
  <si>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</si>
  <si>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</si>
  <si>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</si>
  <si>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</si>
  <si>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</si>
  <si>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</si>
  <si>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</si>
  <si>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</si>
  <si>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</si>
  <si>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</si>
  <si>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</si>
  <si>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</si>
  <si>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</si>
  <si>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</si>
  <si>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</si>
  <si>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</si>
  <si>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</si>
  <si>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</si>
  <si>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</si>
  <si>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</si>
  <si>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</si>
  <si>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</si>
  <si>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</si>
  <si>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</si>
  <si>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</si>
  <si>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</si>
  <si>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</si>
  <si>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</si>
  <si>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</si>
  <si>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</si>
  <si>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</si>
  <si>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</si>
  <si>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</si>
  <si>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</si>
  <si>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</si>
  <si>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</si>
  <si>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</si>
  <si>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</si>
  <si>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</si>
  <si>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</si>
  <si>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</si>
  <si>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</si>
  <si>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</si>
  <si>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</si>
  <si>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</si>
  <si>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</si>
  <si>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</si>
  <si>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</si>
  <si>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</si>
  <si>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</si>
  <si>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</si>
  <si>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</si>
  <si>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</si>
  <si>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</si>
  <si>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</si>
  <si>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</si>
  <si>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</si>
  <si>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</si>
  <si>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</si>
  <si>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</si>
  <si>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</si>
  <si>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</si>
  <si>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</si>
  <si>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</si>
  <si>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</si>
  <si>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</si>
  <si>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</si>
  <si>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</si>
  <si>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</si>
  <si>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</si>
  <si>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</si>
  <si>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</si>
  <si>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</si>
  <si>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</si>
  <si>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</si>
  <si>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</si>
  <si>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</si>
  <si>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</si>
  <si>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</si>
  <si>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</si>
  <si>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</si>
  <si>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</si>
  <si>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</si>
  <si>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</si>
  <si>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</si>
  <si>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</si>
  <si>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</si>
  <si>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</si>
  <si>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</si>
  <si>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</si>
  <si>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</si>
  <si>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</si>
  <si>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</si>
  <si>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</si>
  <si>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</si>
  <si>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</si>
  <si>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</si>
  <si>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</si>
  <si>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</si>
  <si>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</si>
  <si>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</si>
  <si>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</si>
  <si>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</si>
  <si>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</si>
  <si>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</si>
  <si>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</si>
  <si>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</si>
  <si>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</si>
  <si>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</si>
  <si>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</si>
  <si>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</si>
  <si>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</si>
  <si>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</si>
  <si>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</si>
  <si>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</si>
  <si>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</si>
  <si>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</si>
  <si>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</si>
  <si>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</si>
  <si>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</si>
  <si>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</si>
  <si>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</si>
  <si>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</si>
  <si>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</si>
  <si>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</si>
  <si>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</si>
  <si>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</si>
  <si>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</si>
  <si>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</si>
  <si>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</si>
  <si>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</si>
  <si>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</si>
  <si>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</si>
  <si>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</si>
  <si>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</si>
  <si>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</si>
  <si>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</si>
  <si>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</si>
  <si>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</si>
  <si>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</si>
  <si>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</si>
  <si>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</si>
  <si>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</si>
  <si>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</si>
  <si>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</si>
  <si>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</si>
  <si>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</si>
  <si>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</si>
  <si>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</si>
  <si>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</si>
  <si>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</si>
  <si>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</si>
  <si>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</si>
  <si>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</si>
  <si>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</si>
  <si>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</si>
  <si>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</si>
  <si>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</si>
  <si>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</si>
  <si>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</si>
  <si>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</si>
  <si>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</si>
  <si>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</si>
  <si>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</si>
  <si>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</si>
  <si>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</si>
  <si>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</si>
  <si>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</si>
  <si>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</si>
  <si>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</si>
  <si>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</si>
  <si>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</si>
  <si>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</si>
  <si>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</si>
  <si>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</si>
  <si>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</si>
  <si>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</si>
  <si>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</si>
  <si>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</si>
  <si>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</si>
  <si>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</si>
  <si>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</si>
  <si>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</si>
  <si>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</si>
  <si>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</si>
  <si>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</si>
  <si>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</si>
  <si>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</si>
  <si>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</si>
  <si>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</si>
  <si>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</si>
  <si>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</si>
  <si>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</si>
  <si>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</si>
  <si>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</si>
  <si>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</si>
  <si>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</si>
  <si>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</si>
  <si>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</si>
  <si>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</si>
  <si>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</si>
  <si>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</si>
  <si>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</si>
  <si>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</si>
  <si>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</si>
  <si>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</si>
  <si>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</si>
  <si>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</si>
  <si>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</si>
  <si>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</si>
  <si>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</si>
  <si>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</si>
  <si>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</si>
  <si>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</si>
  <si>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</si>
  <si>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</si>
  <si>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</si>
  <si>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</si>
  <si>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</si>
  <si>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</si>
  <si>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</si>
  <si>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</si>
  <si>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</si>
  <si>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</si>
  <si>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</si>
  <si>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</si>
  <si>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</si>
  <si>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</si>
  <si>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</si>
  <si>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</si>
  <si>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</si>
  <si>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</si>
  <si>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</si>
  <si>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</si>
  <si>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</si>
  <si>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</si>
  <si>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</si>
  <si>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</si>
  <si>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</si>
  <si>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</si>
  <si>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</si>
  <si>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</si>
  <si>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</si>
  <si>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</si>
  <si>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</si>
  <si>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</si>
  <si>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</si>
  <si>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</si>
  <si>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</si>
  <si>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</si>
  <si>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</si>
  <si>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</si>
  <si>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</si>
  <si>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</si>
  <si>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</si>
  <si>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</si>
  <si>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</si>
  <si>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</si>
  <si>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</si>
  <si>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</si>
  <si>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</si>
  <si>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</si>
  <si>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</si>
  <si>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</si>
  <si>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</si>
  <si>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</si>
  <si>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</si>
  <si>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</si>
  <si>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</si>
  <si>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</si>
  <si>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</si>
  <si>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</si>
  <si>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</si>
  <si>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</si>
  <si>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</si>
  <si>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</si>
  <si>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</si>
  <si>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</si>
  <si>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</si>
  <si>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</si>
  <si>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</si>
  <si>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</si>
  <si>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</si>
  <si>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</si>
  <si>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</si>
  <si>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</si>
  <si>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</si>
  <si>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</si>
  <si>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</si>
  <si>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</si>
  <si>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</si>
  <si>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</si>
  <si>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</si>
  <si>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</si>
  <si>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</si>
  <si>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</si>
  <si>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</si>
  <si>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</si>
  <si>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</si>
  <si>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</si>
  <si>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</si>
  <si>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</si>
  <si>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</si>
  <si>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</si>
  <si>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</si>
  <si>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</si>
  <si>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</si>
  <si>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</si>
  <si>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</si>
  <si>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</si>
  <si>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</si>
  <si>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</si>
  <si>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</si>
  <si>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</si>
  <si>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</si>
  <si>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</si>
  <si>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</si>
  <si>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</si>
  <si>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</si>
  <si>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</si>
  <si>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</si>
  <si>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</si>
  <si>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</si>
  <si>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</si>
  <si>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</si>
  <si>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</si>
  <si>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</si>
  <si>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</si>
  <si>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</si>
  <si>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</si>
  <si>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</si>
  <si>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</si>
  <si>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</si>
  <si>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</si>
  <si>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</si>
  <si>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</si>
  <si>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</si>
  <si>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</si>
  <si>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</si>
  <si>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</si>
  <si>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</si>
  <si>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</si>
  <si>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</si>
  <si>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</si>
  <si>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</si>
  <si>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</si>
  <si>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</si>
  <si>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</si>
  <si>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</si>
  <si>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</si>
  <si>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</si>
  <si>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</si>
  <si>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</si>
  <si>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</si>
  <si>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</si>
  <si>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</si>
  <si>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</si>
  <si>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</si>
  <si>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</si>
  <si>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</si>
  <si>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</si>
  <si>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</si>
  <si>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</si>
  <si>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</si>
  <si>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</si>
  <si>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</si>
  <si>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</si>
  <si>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</si>
  <si>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</si>
  <si>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</si>
  <si>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</si>
  <si>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</si>
  <si>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</si>
  <si>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</si>
  <si>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</si>
  <si>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</si>
  <si>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</si>
  <si>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</si>
  <si>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</si>
  <si>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</si>
  <si>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</si>
  <si>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</si>
  <si>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</si>
  <si>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</si>
  <si>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</si>
  <si>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</si>
  <si>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</si>
  <si>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</si>
  <si>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</si>
  <si>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</si>
  <si>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</si>
  <si>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</si>
  <si>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</si>
  <si>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</si>
  <si>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</si>
  <si>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</si>
  <si>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</si>
  <si>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</si>
  <si>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</si>
  <si>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</si>
  <si>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</si>
  <si>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</si>
  <si>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</si>
  <si>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</si>
  <si>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</si>
  <si>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</si>
  <si>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</si>
  <si>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</si>
  <si>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</si>
  <si>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</si>
  <si>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</si>
  <si>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</si>
  <si>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</si>
  <si>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</si>
  <si>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</si>
  <si>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</si>
  <si>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</si>
  <si>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</si>
  <si>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</si>
  <si>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</si>
  <si>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</si>
  <si>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</si>
  <si>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</si>
  <si>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</si>
  <si>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</si>
  <si>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</si>
  <si>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</si>
  <si>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</si>
  <si>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</si>
  <si>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</si>
  <si>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</si>
  <si>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</si>
  <si>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</si>
  <si>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</si>
  <si>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</si>
  <si>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</si>
  <si>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</si>
  <si>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</si>
  <si>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</si>
  <si>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</si>
  <si>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</si>
  <si>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</si>
  <si>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</si>
  <si>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</si>
  <si>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</si>
  <si>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</si>
  <si>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</si>
  <si>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</si>
  <si>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</si>
  <si>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</si>
  <si>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</si>
  <si>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</si>
  <si>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</si>
  <si>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</si>
  <si>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</si>
  <si>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</si>
  <si>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</si>
  <si>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</si>
  <si>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</si>
  <si>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</si>
  <si>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</si>
  <si>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</si>
  <si>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</si>
  <si>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</si>
  <si>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</si>
  <si>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</si>
  <si>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</si>
  <si>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</si>
  <si>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</si>
  <si>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</si>
  <si>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</si>
  <si>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</si>
  <si>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</si>
  <si>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</si>
  <si>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</si>
  <si>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</si>
  <si>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</si>
  <si>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</si>
  <si>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</si>
  <si>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</si>
  <si>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</si>
  <si>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</si>
  <si>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</si>
  <si>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</si>
  <si>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</si>
  <si>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</si>
  <si>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</si>
  <si>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</si>
  <si>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</si>
  <si>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</si>
  <si>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</si>
  <si>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</si>
  <si>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</si>
  <si>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</si>
  <si>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</si>
  <si>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</si>
  <si>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</si>
  <si>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</si>
  <si>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</si>
  <si>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</si>
  <si>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</si>
  <si>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</si>
  <si>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</si>
  <si>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</si>
  <si>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</si>
  <si>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</si>
  <si>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</si>
  <si>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</si>
  <si>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</si>
  <si>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</si>
  <si>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</si>
  <si>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</si>
  <si>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</si>
  <si>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</si>
  <si>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</si>
  <si>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</si>
  <si>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</si>
  <si>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</si>
  <si>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</si>
  <si>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</si>
  <si>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</si>
  <si>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</si>
  <si>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</si>
  <si>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</si>
  <si>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</si>
  <si>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</si>
  <si>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</si>
  <si>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</si>
  <si>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</si>
  <si>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</si>
  <si>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</si>
  <si>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</si>
  <si>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</si>
  <si>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</si>
  <si>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</si>
  <si>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</si>
  <si>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</si>
  <si>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</si>
  <si>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</si>
  <si>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</si>
  <si>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</si>
  <si>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</si>
  <si>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</si>
  <si>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</si>
  <si>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</si>
  <si>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</si>
  <si>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</si>
  <si>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</si>
  <si>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</si>
  <si>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</si>
  <si>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</si>
  <si>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</si>
  <si>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</si>
  <si>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</si>
  <si>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</si>
  <si>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</si>
  <si>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</si>
  <si>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</si>
  <si>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</si>
  <si>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</si>
  <si>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</si>
  <si>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</si>
  <si>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</si>
  <si>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</si>
  <si>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</si>
  <si>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</si>
  <si>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</si>
  <si>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</si>
  <si>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</si>
  <si>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</si>
  <si>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</si>
  <si>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</si>
  <si>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</si>
  <si>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</si>
  <si>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</si>
  <si>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</si>
  <si>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</si>
  <si>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</si>
  <si>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</si>
  <si>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</si>
  <si>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</si>
  <si>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</si>
  <si>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</si>
  <si>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</si>
  <si>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</si>
  <si>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</si>
  <si>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</si>
  <si>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</si>
  <si>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</si>
  <si>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</si>
  <si>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</si>
  <si>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</si>
  <si>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</si>
  <si>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</si>
  <si>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</si>
  <si>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</si>
  <si>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</si>
  <si>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</si>
  <si>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</si>
  <si>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</si>
  <si>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</si>
  <si>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</si>
  <si>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</si>
  <si>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</si>
  <si>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</si>
  <si>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</si>
  <si>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</si>
  <si>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</si>
  <si>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</si>
  <si>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</si>
  <si>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</si>
  <si>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</si>
  <si>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</si>
  <si>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</si>
  <si>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</si>
  <si>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</si>
  <si>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</si>
  <si>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</si>
  <si>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</si>
  <si>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</si>
  <si>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</si>
  <si>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</si>
  <si>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</si>
  <si>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</si>
  <si>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</si>
  <si>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</si>
  <si>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</si>
  <si>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</si>
  <si>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</si>
  <si>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</si>
  <si>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</si>
  <si>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</si>
  <si>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</si>
  <si>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</si>
  <si>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</si>
  <si>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</si>
  <si>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</si>
  <si>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</si>
  <si>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</si>
  <si>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</si>
  <si>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</si>
  <si>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</si>
  <si>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</si>
  <si>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</si>
  <si>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</si>
  <si>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</si>
  <si>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</si>
  <si>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</si>
  <si>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</si>
  <si>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</si>
  <si>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</si>
  <si>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</si>
  <si>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</si>
  <si>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</si>
  <si>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</si>
  <si>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</si>
  <si>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</si>
  <si>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</si>
  <si>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</si>
  <si>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</si>
  <si>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</si>
  <si>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</si>
  <si>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</si>
  <si>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</si>
  <si>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</si>
  <si>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</si>
  <si>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</si>
  <si>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</si>
  <si>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</si>
  <si>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</si>
  <si>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</si>
  <si>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</si>
  <si>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</si>
  <si>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</si>
  <si>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</si>
  <si>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</si>
  <si>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</si>
  <si>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</si>
  <si>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</si>
  <si>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</si>
  <si>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</si>
  <si>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</si>
  <si>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</si>
  <si>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</si>
  <si>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</si>
  <si>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</si>
  <si>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</si>
  <si>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</si>
  <si>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</si>
  <si>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</si>
  <si>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</si>
  <si>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</si>
  <si>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</si>
  <si>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</si>
  <si>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</si>
  <si>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</si>
  <si>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</si>
  <si>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</si>
  <si>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</si>
  <si>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</si>
  <si>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</si>
  <si>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</si>
  <si>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</si>
  <si>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</si>
  <si>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</si>
  <si>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</si>
  <si>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</si>
  <si>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</si>
  <si>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</si>
  <si>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</si>
  <si>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</si>
  <si>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</si>
  <si>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</si>
  <si>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</si>
  <si>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</si>
  <si>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</si>
  <si>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</si>
  <si>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</si>
  <si>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</si>
  <si>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</si>
  <si>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</si>
  <si>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</si>
  <si>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</si>
  <si>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</si>
  <si>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</si>
  <si>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</si>
  <si>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</si>
  <si>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</si>
  <si>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</si>
  <si>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</si>
  <si>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</si>
  <si>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</si>
  <si>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</si>
  <si>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</si>
  <si>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</si>
  <si>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</si>
  <si>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</si>
  <si>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</si>
  <si>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</si>
  <si>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</si>
  <si>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</si>
  <si>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</si>
  <si>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</si>
  <si>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</si>
  <si>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</si>
  <si>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</si>
  <si>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</si>
  <si>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</si>
  <si>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</si>
  <si>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</si>
  <si>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</si>
  <si>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</si>
  <si>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</si>
  <si>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</si>
  <si>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</si>
  <si>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</si>
  <si>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</si>
  <si>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</si>
  <si>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</si>
  <si>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</si>
  <si>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</si>
  <si>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</si>
  <si>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</si>
  <si>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</si>
  <si>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</si>
  <si>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</si>
  <si>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</si>
  <si>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</si>
  <si>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</si>
  <si>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</si>
  <si>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</si>
  <si>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</si>
  <si>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</si>
  <si>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</si>
  <si>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</si>
  <si>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</si>
  <si>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</si>
  <si>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</si>
  <si>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</si>
  <si>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</si>
  <si>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</si>
  <si>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</si>
  <si>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</si>
  <si>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</si>
  <si>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</si>
  <si>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</si>
  <si>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</si>
  <si>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</si>
  <si>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</si>
  <si>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</si>
  <si>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</si>
  <si>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</si>
  <si>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</si>
  <si>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</si>
  <si>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</si>
  <si>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</si>
  <si>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</si>
  <si>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</si>
  <si>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</si>
  <si>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</si>
  <si>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</si>
  <si>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</si>
  <si>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</si>
  <si>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</si>
  <si>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</si>
  <si>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</si>
  <si>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</si>
  <si>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</si>
  <si>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</si>
  <si>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</si>
  <si>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</si>
  <si>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</si>
  <si>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</si>
  <si>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</si>
  <si>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</si>
  <si>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</si>
  <si>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</si>
  <si>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</si>
  <si>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</si>
  <si>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</si>
  <si>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</si>
  <si>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</si>
  <si>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</si>
  <si>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</si>
  <si>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</si>
  <si>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</si>
  <si>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</si>
  <si>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</si>
  <si>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</si>
  <si>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</si>
  <si>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</si>
  <si>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</si>
  <si>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</si>
  <si>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</si>
  <si>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</si>
  <si>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</si>
  <si>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</si>
  <si>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</si>
  <si>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</si>
  <si>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</si>
  <si>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</si>
  <si>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</si>
  <si>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</si>
  <si>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</si>
  <si>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</si>
  <si>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</si>
  <si>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</si>
  <si>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</si>
  <si>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</si>
  <si>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</si>
  <si>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</si>
  <si>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</si>
  <si>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</si>
  <si>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</si>
  <si>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</si>
  <si>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</si>
  <si>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</si>
  <si>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</si>
  <si>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</si>
  <si>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</si>
  <si>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</si>
  <si>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</si>
  <si>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</si>
  <si>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</si>
  <si>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</si>
  <si>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</si>
  <si>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</si>
  <si>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</si>
  <si>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</si>
  <si>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</si>
  <si>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</si>
  <si>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</si>
  <si>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</si>
  <si>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</si>
  <si>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</si>
  <si>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</si>
  <si>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</si>
  <si>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</si>
  <si>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</si>
  <si>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</si>
  <si>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</si>
  <si>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</si>
  <si>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</si>
  <si>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</si>
  <si>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</si>
  <si>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</si>
  <si>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</si>
  <si>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</si>
  <si>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</si>
  <si>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</si>
  <si>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</si>
  <si>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</si>
  <si>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</si>
  <si>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</si>
  <si>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</si>
  <si>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</si>
  <si>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</si>
  <si>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</si>
  <si>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</si>
  <si>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</si>
  <si>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</si>
  <si>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</si>
  <si>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</si>
  <si>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</si>
  <si>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</si>
  <si>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</si>
  <si>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</si>
  <si>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</si>
  <si>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</si>
  <si>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</si>
  <si>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</si>
  <si>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</si>
  <si>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</si>
  <si>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</si>
  <si>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</si>
  <si>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</si>
  <si>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</si>
  <si>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</si>
  <si>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</si>
  <si>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</si>
  <si>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</si>
  <si>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</si>
  <si>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</si>
  <si>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</si>
  <si>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</si>
  <si>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</si>
  <si>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</si>
  <si>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</si>
  <si>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</si>
  <si>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</si>
  <si>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</si>
  <si>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</si>
  <si>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</si>
  <si>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</si>
  <si>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</si>
  <si>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</si>
  <si>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</si>
  <si>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</si>
  <si>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</si>
  <si>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</si>
  <si>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</si>
  <si>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</si>
  <si>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</si>
  <si>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</si>
  <si>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</si>
  <si>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</si>
  <si>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</si>
  <si>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</si>
  <si>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</si>
  <si>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</si>
  <si>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</si>
  <si>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</si>
  <si>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</si>
  <si>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</si>
  <si>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</si>
  <si>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</si>
  <si>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</si>
  <si>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</si>
  <si>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</si>
  <si>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</si>
  <si>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</si>
  <si>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</si>
  <si>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</si>
  <si>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</si>
  <si>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</si>
  <si>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</si>
  <si>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</si>
  <si>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</si>
  <si>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</si>
  <si>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</si>
  <si>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</si>
  <si>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</si>
  <si>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</si>
  <si>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</si>
  <si>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</si>
  <si>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</si>
  <si>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</si>
  <si>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</si>
  <si>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</si>
  <si>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</si>
  <si>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</si>
  <si>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</si>
  <si>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</si>
  <si>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</si>
  <si>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</si>
  <si>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</si>
  <si>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</si>
  <si>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</si>
  <si>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</si>
  <si>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</si>
  <si>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</si>
  <si>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</si>
  <si>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</si>
  <si>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</si>
  <si>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</si>
  <si>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</si>
  <si>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</si>
  <si>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</si>
  <si>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</si>
  <si>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</si>
  <si>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</si>
  <si>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</si>
  <si>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</si>
  <si>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</si>
  <si>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</si>
  <si>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</si>
  <si>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</si>
  <si>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</si>
  <si>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</si>
  <si>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</si>
  <si>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</si>
  <si>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</si>
  <si>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</si>
  <si>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</si>
  <si>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</si>
  <si>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</si>
  <si>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</si>
  <si>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</si>
  <si>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</si>
  <si>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</si>
  <si>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</si>
  <si>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</si>
  <si>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</si>
  <si>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</si>
  <si>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</si>
  <si>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</si>
  <si>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</si>
  <si>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</si>
  <si>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</si>
  <si>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</si>
  <si>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</si>
  <si>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</si>
  <si>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</si>
  <si>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</si>
  <si>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</si>
  <si>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</si>
  <si>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</si>
  <si>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</si>
  <si>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</si>
  <si>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</si>
  <si>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</si>
  <si>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</si>
  <si>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</si>
  <si>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</si>
  <si>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</si>
  <si>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</si>
  <si>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</si>
  <si>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</si>
  <si>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</si>
  <si>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</si>
  <si>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</si>
  <si>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</si>
  <si>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</si>
  <si>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</si>
  <si>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</si>
  <si>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</si>
  <si>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</si>
  <si>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</si>
  <si>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</si>
  <si>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</si>
  <si>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</si>
  <si>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</si>
  <si>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</si>
  <si>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</si>
  <si>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</si>
  <si>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</si>
  <si>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</si>
  <si>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</si>
  <si>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</si>
  <si>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</si>
  <si>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</si>
  <si>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</si>
  <si>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</si>
  <si>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</si>
  <si>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</si>
  <si>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</si>
  <si>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</si>
  <si>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</si>
  <si>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</si>
  <si>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</si>
  <si>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</si>
  <si>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</si>
  <si>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</si>
  <si>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</si>
  <si>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</si>
  <si>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</si>
  <si>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</si>
  <si>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</si>
  <si>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</si>
  <si>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</si>
  <si>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</si>
  <si>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</si>
  <si>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</si>
  <si>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</si>
  <si>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</si>
  <si>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</si>
  <si>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</si>
  <si>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</si>
  <si>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</si>
  <si>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</si>
  <si>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</si>
  <si>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</si>
  <si>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</si>
  <si>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</si>
  <si>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</si>
  <si>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</si>
  <si>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</si>
  <si>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</si>
  <si>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</si>
  <si>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</si>
  <si>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</si>
  <si>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</si>
  <si>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</si>
  <si>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</si>
  <si>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</si>
  <si>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</si>
  <si>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</si>
  <si>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</si>
  <si>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</si>
  <si>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</si>
  <si>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</si>
  <si>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</si>
  <si>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</si>
  <si>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</si>
  <si>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</si>
  <si>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</si>
  <si>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</si>
  <si>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</si>
  <si>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</si>
  <si>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</si>
  <si>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</si>
  <si>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</si>
  <si>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</si>
  <si>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</si>
  <si>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</si>
  <si>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</si>
  <si>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</si>
  <si>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</si>
  <si>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</si>
  <si>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</si>
  <si>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</si>
  <si>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</si>
  <si>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</si>
  <si>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</si>
  <si>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</si>
  <si>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</si>
  <si>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</si>
  <si>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</si>
  <si>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</si>
  <si>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</si>
  <si>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</si>
  <si>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</si>
  <si>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</si>
  <si>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</si>
  <si>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</si>
  <si>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</si>
  <si>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</si>
  <si>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</si>
  <si>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</si>
  <si>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</si>
  <si>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</si>
  <si>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</si>
  <si>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</si>
  <si>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</si>
  <si>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</si>
  <si>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</si>
  <si>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</si>
  <si>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</si>
  <si>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</si>
  <si>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</si>
  <si>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</si>
  <si>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</si>
  <si>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</si>
  <si>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</si>
  <si>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</si>
  <si>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</si>
  <si>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</si>
  <si>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</si>
  <si>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</si>
  <si>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</si>
  <si>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</si>
  <si>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</si>
  <si>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</si>
  <si>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</si>
  <si>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</si>
  <si>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</si>
  <si>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</si>
  <si>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</si>
  <si>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</si>
  <si>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</si>
  <si>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</si>
  <si>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</si>
  <si>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</si>
  <si>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</si>
  <si>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</si>
  <si>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</si>
  <si>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</si>
  <si>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</si>
  <si>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</si>
  <si>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</si>
  <si>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</si>
  <si>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</si>
  <si>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</si>
  <si>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</si>
  <si>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</si>
  <si>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</si>
  <si>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</si>
  <si>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</si>
  <si>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</si>
  <si>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</si>
  <si>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</si>
  <si>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</si>
  <si>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</si>
  <si>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</si>
  <si>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</si>
  <si>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</si>
  <si>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</si>
  <si>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</si>
  <si>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</si>
  <si>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</si>
  <si>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</si>
  <si>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</si>
  <si>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</si>
  <si>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</si>
  <si>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</si>
  <si>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</si>
  <si>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</si>
  <si>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</si>
  <si>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</si>
  <si>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</si>
  <si>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</si>
  <si>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</si>
  <si>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</si>
  <si>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</si>
  <si>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</si>
  <si>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</si>
  <si>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</si>
  <si>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</si>
  <si>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</si>
  <si>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</si>
  <si>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</si>
  <si>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</si>
  <si>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</si>
  <si>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</si>
  <si>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</si>
  <si>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</si>
  <si>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</si>
  <si>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</si>
  <si>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</si>
  <si>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</si>
  <si>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</si>
  <si>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</si>
  <si>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</si>
  <si>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</si>
  <si>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</si>
  <si>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</si>
  <si>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</si>
  <si>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</si>
  <si>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</si>
  <si>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</si>
  <si>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</si>
  <si>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</si>
  <si>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</si>
  <si>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</si>
  <si>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</si>
  <si>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</si>
  <si>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</si>
  <si>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</si>
  <si>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</si>
  <si>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</si>
  <si>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</si>
  <si>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</si>
  <si>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</si>
  <si>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</si>
  <si>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</si>
  <si>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</si>
  <si>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</si>
  <si>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</si>
  <si>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</si>
  <si>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</si>
  <si>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</si>
  <si>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</si>
  <si>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</si>
  <si>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</si>
  <si>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</si>
  <si>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</si>
  <si>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</si>
  <si>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</si>
  <si>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</si>
  <si>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</si>
  <si>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</si>
  <si>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</si>
  <si>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</si>
  <si>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</si>
  <si>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</si>
  <si>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</si>
  <si>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</si>
  <si>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</si>
  <si>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</si>
  <si>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</si>
  <si>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</si>
  <si>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</si>
  <si>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</si>
  <si>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</si>
  <si>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</si>
  <si>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</si>
  <si>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</si>
  <si>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</si>
  <si>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</si>
  <si>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</si>
  <si>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</si>
  <si>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</si>
  <si>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</si>
  <si>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</si>
  <si>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</si>
  <si>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</si>
  <si>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</si>
  <si>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</si>
  <si>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</si>
  <si>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</si>
  <si>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</si>
  <si>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</si>
  <si>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</si>
  <si>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</si>
  <si>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</si>
  <si>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</si>
  <si>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</si>
  <si>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</si>
  <si>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</si>
  <si>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</si>
  <si>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</si>
  <si>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</si>
  <si>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</si>
  <si>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</si>
  <si>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</si>
  <si>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</si>
  <si>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</si>
  <si>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</si>
  <si>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</si>
  <si>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</si>
  <si>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</si>
  <si>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</si>
  <si>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</si>
  <si>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</si>
  <si>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</si>
  <si>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</si>
  <si>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</si>
  <si>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</si>
  <si>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</si>
  <si>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</si>
  <si>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</si>
  <si>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</si>
  <si>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</si>
  <si>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</si>
  <si>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</si>
  <si>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</si>
  <si>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</si>
  <si>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</si>
  <si>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</si>
  <si>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</si>
  <si>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</si>
  <si>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</si>
  <si>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</si>
  <si>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</si>
  <si>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</si>
  <si>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</si>
  <si>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</si>
  <si>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</si>
  <si>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</si>
  <si>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</si>
  <si>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</si>
  <si>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</si>
  <si>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</si>
  <si>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</si>
  <si>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</si>
  <si>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</si>
  <si>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</si>
  <si>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</si>
  <si>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</si>
  <si>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</si>
  <si>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</si>
  <si>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</si>
  <si>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</si>
  <si>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</si>
  <si>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</si>
  <si>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</si>
  <si>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</si>
  <si>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</si>
  <si>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</si>
  <si>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</si>
  <si>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</si>
  <si>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</si>
  <si>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</si>
  <si>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</si>
  <si>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</si>
  <si>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</si>
  <si>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</si>
  <si>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</si>
  <si>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</si>
  <si>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</si>
  <si>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</si>
  <si>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</si>
  <si>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</si>
  <si>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</si>
  <si>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</si>
  <si>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</si>
  <si>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</si>
  <si>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</si>
  <si>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</si>
  <si>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</si>
  <si>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</si>
  <si>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</si>
  <si>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</si>
  <si>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</si>
  <si>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</si>
  <si>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</si>
  <si>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</si>
  <si>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</si>
  <si>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</si>
  <si>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</si>
  <si>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</si>
  <si>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</si>
  <si>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</si>
  <si>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</si>
  <si>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</si>
  <si>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</si>
  <si>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</si>
  <si>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</si>
  <si>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</si>
  <si>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</si>
  <si>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</si>
  <si>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</si>
  <si>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</si>
  <si>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</si>
  <si>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</si>
  <si>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</si>
  <si>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</si>
  <si>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</si>
  <si>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</si>
  <si>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</si>
  <si>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</si>
  <si>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</si>
  <si>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</si>
  <si>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</si>
  <si>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</si>
  <si>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</si>
  <si>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</si>
  <si>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</si>
  <si>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</si>
  <si>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</si>
  <si>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</si>
  <si>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</si>
  <si>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</si>
  <si>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</si>
  <si>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</si>
  <si>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</si>
  <si>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</si>
  <si>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</si>
  <si>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</si>
  <si>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</si>
  <si>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</si>
  <si>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</si>
  <si>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</si>
  <si>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</si>
  <si>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</si>
  <si>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</si>
  <si>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</si>
  <si>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</si>
  <si>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</si>
  <si>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</si>
  <si>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</si>
  <si>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</si>
  <si>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</si>
  <si>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</si>
  <si>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</si>
  <si>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</si>
  <si>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</si>
  <si>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</si>
  <si>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</si>
  <si>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</si>
  <si>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</si>
  <si>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</si>
  <si>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</si>
  <si>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</si>
  <si>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</si>
  <si>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</si>
  <si>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</si>
  <si>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</si>
  <si>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</si>
  <si>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</si>
  <si>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</si>
  <si>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</si>
  <si>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</si>
  <si>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</si>
  <si>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</si>
  <si>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</si>
  <si>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</si>
  <si>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</si>
  <si>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</si>
  <si>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</si>
  <si>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</si>
  <si>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</si>
  <si>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</si>
  <si>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</si>
  <si>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</si>
  <si>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</si>
  <si>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</si>
  <si>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</si>
  <si>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</si>
  <si>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</si>
  <si>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</si>
  <si>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</si>
  <si>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</si>
  <si>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</si>
  <si>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</si>
  <si>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</si>
  <si>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</si>
  <si>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</si>
  <si>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</si>
  <si>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</si>
  <si>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</si>
  <si>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</si>
  <si>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</si>
  <si>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</si>
  <si>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</si>
  <si>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</si>
  <si>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</si>
  <si>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</si>
  <si>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</si>
  <si>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</si>
  <si>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</si>
  <si>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</si>
  <si>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</si>
  <si>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</si>
  <si>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</si>
  <si>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</si>
  <si>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</si>
  <si>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</si>
  <si>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</si>
  <si>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</si>
  <si>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</si>
  <si>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</si>
  <si>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</si>
  <si>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</si>
  <si>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</si>
  <si>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</si>
  <si>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</si>
  <si>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</si>
  <si>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</si>
  <si>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</si>
  <si>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</si>
  <si>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</si>
  <si>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</si>
  <si>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</si>
  <si>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</si>
  <si>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</si>
  <si>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</si>
  <si>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</si>
  <si>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</si>
  <si>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</si>
  <si>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</si>
  <si>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</si>
  <si>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</si>
  <si>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</si>
  <si>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</si>
  <si>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</si>
  <si>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</si>
  <si>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</si>
  <si>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</si>
  <si>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</si>
  <si>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</si>
  <si>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</si>
  <si>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</si>
  <si>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</si>
  <si>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</si>
  <si>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</si>
  <si>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</si>
  <si>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</si>
  <si>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</si>
  <si>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</si>
  <si>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</si>
  <si>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</si>
  <si>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</si>
  <si>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</si>
  <si>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</si>
  <si>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</si>
  <si>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</si>
  <si>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</si>
  <si>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</si>
  <si>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</si>
  <si>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</si>
  <si>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</si>
  <si>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</si>
  <si>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</si>
  <si>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</si>
  <si>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</si>
  <si>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</si>
  <si>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</si>
  <si>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</si>
  <si>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</si>
  <si>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</si>
  <si>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</si>
  <si>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</si>
  <si>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</si>
  <si>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</si>
  <si>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</si>
  <si>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</si>
  <si>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</si>
  <si>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</si>
  <si>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</si>
  <si>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</si>
  <si>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</si>
  <si>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</si>
  <si>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</si>
  <si>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</si>
  <si>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</si>
  <si>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</si>
  <si>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</si>
  <si>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</si>
  <si>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</si>
  <si>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</si>
  <si>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</si>
  <si>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</si>
  <si>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</si>
  <si>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</si>
  <si>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</si>
  <si>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</si>
  <si>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</si>
  <si>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</si>
  <si>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</si>
  <si>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</si>
  <si>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</si>
  <si>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</si>
  <si>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</si>
  <si>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</si>
  <si>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</si>
  <si>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</si>
  <si>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</si>
  <si>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</si>
  <si>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</si>
  <si>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</si>
  <si>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</si>
  <si>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</si>
  <si>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</si>
  <si>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</si>
  <si>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</si>
  <si>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</si>
  <si>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</si>
  <si>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</si>
  <si>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</si>
  <si>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</si>
  <si>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</si>
  <si>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</si>
  <si>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</si>
  <si>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</si>
  <si>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</si>
  <si>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</si>
  <si>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</si>
  <si>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</si>
  <si>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</si>
  <si>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</si>
  <si>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</si>
  <si>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</si>
  <si>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</si>
  <si>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</si>
  <si>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</si>
  <si>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</si>
  <si>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</si>
  <si>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</si>
  <si>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</si>
  <si>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</si>
  <si>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</si>
  <si>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</si>
  <si>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</si>
  <si>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</si>
  <si>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</si>
  <si>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</si>
  <si>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</si>
  <si>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</si>
  <si>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</si>
  <si>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</si>
  <si>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</si>
  <si>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</si>
  <si>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</si>
  <si>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</si>
  <si>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</si>
  <si>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</si>
  <si>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</si>
  <si>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</si>
  <si>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</si>
  <si>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</si>
  <si>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</si>
  <si>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</si>
  <si>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</si>
  <si>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</si>
  <si>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</si>
  <si>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</si>
  <si>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</si>
  <si>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</si>
  <si>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</si>
  <si>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</si>
  <si>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</si>
  <si>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</si>
  <si>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</si>
  <si>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</si>
  <si>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</si>
  <si>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</si>
  <si>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</si>
  <si>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</si>
  <si>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</si>
  <si>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</si>
  <si>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</si>
  <si>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</si>
  <si>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</si>
  <si>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</si>
  <si>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</si>
  <si>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</si>
  <si>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</si>
  <si>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</si>
  <si>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</si>
  <si>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</si>
  <si>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</si>
  <si>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</si>
  <si>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</si>
  <si>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</si>
  <si>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</si>
  <si>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</si>
  <si>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</si>
  <si>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</si>
  <si>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</si>
  <si>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</si>
  <si>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</si>
  <si>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</si>
  <si>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</si>
  <si>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</si>
  <si>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</si>
  <si>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</si>
  <si>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</si>
  <si>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</si>
  <si>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</si>
  <si>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</si>
  <si>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</si>
  <si>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</si>
  <si>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</si>
  <si>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</si>
  <si>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</si>
  <si>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</si>
  <si>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</si>
  <si>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</si>
  <si>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</si>
  <si>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</si>
  <si>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</si>
  <si>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</si>
  <si>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</si>
  <si>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</si>
  <si>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</si>
  <si>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</si>
  <si>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</si>
  <si>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</si>
  <si>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</si>
  <si>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</si>
  <si>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</si>
  <si>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</si>
  <si>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</si>
  <si>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</si>
  <si>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</si>
  <si>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</si>
  <si>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</si>
  <si>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</si>
  <si>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</si>
  <si>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</si>
  <si>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</si>
  <si>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</si>
  <si>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</si>
  <si>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</si>
  <si>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</si>
  <si>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</si>
  <si>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</si>
  <si>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</si>
  <si>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</si>
  <si>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</si>
  <si>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</si>
  <si>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</si>
  <si>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</si>
  <si>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</si>
  <si>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</si>
  <si>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</si>
  <si>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</si>
  <si>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</si>
  <si>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</si>
  <si>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</si>
  <si>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</si>
  <si>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</si>
  <si>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</si>
  <si>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</si>
  <si>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</si>
  <si>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</si>
  <si>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</si>
  <si>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</si>
  <si>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</si>
  <si>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</si>
  <si>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</si>
  <si>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</si>
  <si>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</si>
  <si>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</si>
  <si>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</si>
  <si>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</si>
  <si>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</si>
  <si>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</si>
  <si>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</si>
  <si>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</si>
  <si>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</si>
  <si>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</si>
  <si>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</si>
  <si>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</si>
  <si>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</si>
  <si>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</si>
  <si>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</si>
  <si>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</si>
  <si>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</si>
  <si>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</si>
  <si>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</si>
  <si>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</si>
  <si>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</si>
  <si>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</si>
  <si>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</si>
  <si>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</si>
  <si>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</si>
  <si>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</si>
  <si>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</si>
  <si>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</si>
  <si>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</si>
  <si>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</si>
  <si>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</si>
  <si>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</si>
  <si>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</si>
  <si>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</si>
  <si>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</si>
  <si>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</si>
  <si>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</si>
  <si>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</si>
  <si>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</si>
  <si>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</si>
  <si>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</si>
  <si>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</si>
  <si>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</si>
  <si>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</si>
  <si>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</si>
  <si>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</si>
  <si>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</si>
  <si>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</si>
  <si>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</si>
  <si>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</si>
  <si>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</si>
  <si>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</si>
  <si>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</si>
  <si>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</si>
  <si>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</si>
  <si>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</si>
  <si>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</si>
  <si>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</si>
  <si>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</si>
  <si>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</si>
  <si>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</si>
  <si>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</si>
  <si>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</si>
  <si>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</si>
  <si>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</si>
  <si>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</si>
  <si>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</si>
  <si>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</si>
  <si>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</si>
  <si>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</si>
  <si>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</si>
  <si>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</si>
  <si>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</si>
  <si>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</si>
  <si>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</si>
  <si>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</si>
  <si>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</si>
  <si>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</si>
  <si>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</si>
  <si>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</si>
  <si>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</si>
  <si>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</si>
  <si>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</si>
  <si>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</si>
  <si>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</si>
  <si>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</si>
  <si>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</si>
  <si>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</si>
  <si>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</si>
  <si>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</si>
  <si>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</si>
  <si>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</si>
  <si>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</si>
  <si>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</si>
  <si>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</si>
  <si>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</si>
  <si>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</si>
  <si>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</si>
  <si>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</si>
  <si>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</si>
  <si>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</si>
  <si>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</si>
  <si>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</si>
  <si>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</si>
  <si>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</si>
  <si>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</si>
  <si>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</si>
  <si>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</si>
  <si>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</si>
  <si>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</si>
  <si>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</si>
  <si>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</si>
  <si>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</si>
  <si>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</si>
  <si>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</si>
  <si>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</si>
  <si>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</si>
  <si>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</si>
  <si>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</si>
  <si>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</si>
  <si>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</si>
  <si>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</si>
  <si>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</si>
  <si>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</si>
  <si>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</si>
  <si>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</si>
  <si>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</si>
  <si>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</si>
  <si>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</si>
  <si>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</si>
  <si>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</si>
  <si>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</si>
  <si>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</si>
  <si>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</si>
  <si>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</si>
  <si>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</si>
  <si>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</si>
  <si>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</si>
  <si>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</si>
  <si>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</si>
  <si>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</si>
  <si>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</si>
  <si>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</si>
  <si>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</si>
  <si>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</si>
  <si>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</si>
  <si>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</si>
  <si>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</si>
  <si>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</si>
  <si>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</si>
  <si>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</si>
  <si>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</si>
  <si>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</si>
  <si>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</si>
  <si>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</si>
  <si>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</si>
  <si>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</si>
  <si>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</si>
  <si>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</si>
  <si>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</si>
  <si>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</si>
  <si>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</si>
  <si>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</si>
  <si>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</si>
  <si>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</si>
  <si>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</si>
  <si>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</si>
  <si>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</si>
  <si>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</si>
  <si>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</si>
  <si>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</si>
  <si>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</si>
  <si>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</si>
  <si>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</si>
  <si>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</si>
  <si>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</si>
  <si>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</si>
  <si>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</si>
  <si>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</si>
  <si>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</si>
  <si>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</si>
  <si>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</si>
  <si>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</si>
  <si>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</si>
  <si>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</si>
  <si>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</si>
  <si>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</si>
  <si>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</si>
  <si>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</si>
  <si>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</si>
  <si>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</si>
  <si>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</si>
  <si>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</si>
  <si>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</si>
  <si>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</si>
  <si>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</si>
  <si>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</si>
  <si>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</si>
  <si>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</si>
  <si>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</si>
  <si>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</si>
  <si>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</si>
  <si>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</si>
  <si>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</si>
  <si>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</si>
  <si>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</si>
  <si>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</si>
  <si>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</si>
  <si>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</si>
  <si>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</si>
  <si>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</si>
  <si>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</si>
  <si>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</si>
  <si>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</si>
  <si>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</si>
  <si>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</si>
  <si>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</si>
  <si>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</si>
  <si>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</si>
  <si>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</si>
  <si>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</si>
  <si>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</si>
  <si>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</si>
  <si>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</si>
  <si>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</si>
  <si>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</si>
  <si>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</si>
  <si>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</si>
  <si>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</si>
  <si>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</si>
  <si>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</si>
  <si>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</si>
  <si>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</si>
  <si>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</si>
  <si>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</si>
  <si>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</si>
  <si>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</si>
  <si>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</si>
  <si>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</si>
  <si>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</si>
  <si>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</si>
  <si>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</si>
  <si>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</si>
  <si>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</si>
  <si>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</si>
  <si>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</si>
  <si>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</si>
  <si>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</si>
  <si>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</si>
  <si>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</si>
  <si>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</si>
  <si>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</si>
  <si>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</si>
  <si>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</si>
  <si>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</si>
  <si>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</si>
  <si>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</si>
  <si>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</si>
  <si>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</si>
  <si>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</si>
  <si>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</si>
  <si>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</si>
  <si>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</si>
  <si>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</si>
  <si>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</si>
  <si>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</si>
  <si>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</si>
  <si>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</si>
  <si>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</si>
  <si>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</si>
  <si>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</si>
  <si>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</si>
  <si>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</si>
  <si>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</si>
  <si>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</si>
  <si>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</si>
  <si>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</si>
  <si>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</si>
  <si>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</si>
  <si>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</si>
  <si>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</si>
  <si>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</si>
  <si>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</si>
  <si>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</si>
  <si>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</si>
  <si>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</si>
  <si>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</si>
  <si>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</si>
  <si>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</si>
  <si>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</si>
  <si>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</si>
  <si>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</si>
  <si>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</si>
  <si>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</si>
  <si>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</si>
  <si>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</si>
  <si>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</si>
  <si>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</si>
  <si>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</si>
  <si>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</si>
  <si>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</si>
  <si>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</si>
  <si>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</si>
  <si>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</si>
  <si>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</si>
  <si>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</si>
  <si>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</si>
  <si>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</si>
  <si>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</si>
  <si>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</si>
  <si>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</si>
  <si>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</si>
  <si>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</si>
  <si>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</si>
  <si>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</si>
  <si>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</si>
  <si>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</si>
  <si>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</si>
  <si>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</si>
  <si>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</si>
  <si>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</si>
  <si>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</si>
  <si>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</si>
  <si>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</si>
  <si>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</si>
  <si>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</si>
  <si>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</si>
  <si>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</si>
  <si>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</si>
  <si>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</si>
  <si>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</si>
  <si>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</si>
  <si>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</si>
  <si>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</si>
  <si>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</si>
  <si>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</si>
  <si>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</si>
  <si>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</si>
  <si>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</si>
  <si>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</si>
  <si>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</si>
  <si>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</si>
  <si>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</si>
  <si>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</si>
  <si>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</si>
  <si>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</si>
  <si>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</si>
  <si>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</si>
  <si>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</si>
  <si>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</si>
  <si>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</si>
  <si>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</si>
  <si>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</si>
  <si>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</si>
  <si>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</si>
  <si>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</si>
  <si>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</si>
  <si>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</si>
  <si>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</si>
  <si>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</si>
  <si>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</si>
  <si>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</si>
  <si>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</si>
  <si>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</si>
  <si>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</si>
  <si>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</si>
  <si>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</si>
  <si>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</si>
  <si>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</si>
  <si>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</si>
  <si>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</si>
  <si>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</si>
  <si>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</si>
  <si>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</si>
  <si>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</si>
  <si>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</si>
  <si>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</si>
  <si>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</si>
  <si>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</si>
  <si>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</si>
  <si>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</si>
  <si>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</si>
  <si>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</si>
  <si>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</si>
  <si>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</si>
  <si>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</si>
  <si>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</si>
  <si>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</si>
  <si>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</si>
  <si>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</si>
  <si>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</si>
  <si>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</si>
  <si>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</si>
  <si>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</si>
  <si>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</si>
  <si>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</si>
  <si>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</si>
  <si>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</si>
  <si>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</si>
  <si>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</si>
  <si>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</si>
  <si>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</si>
  <si>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</si>
  <si>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</si>
  <si>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</si>
  <si>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</si>
  <si>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</si>
  <si>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</si>
  <si>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</si>
  <si>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</si>
  <si>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</si>
  <si>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</si>
  <si>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</si>
  <si>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</si>
  <si>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</si>
  <si>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</si>
  <si>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</si>
  <si>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</si>
  <si>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</si>
  <si>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</si>
  <si>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</si>
  <si>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</si>
  <si>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</si>
  <si>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</si>
  <si>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</si>
  <si>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</si>
  <si>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</si>
  <si>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</si>
  <si>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</si>
  <si>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</si>
  <si>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</si>
  <si>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</si>
  <si>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</si>
  <si>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</si>
  <si>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</si>
  <si>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</si>
  <si>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</si>
  <si>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</si>
  <si>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</si>
  <si>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</si>
  <si>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</si>
  <si>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</si>
  <si>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</si>
  <si>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</si>
  <si>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</si>
  <si>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</si>
  <si>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</si>
  <si>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</si>
  <si>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</si>
  <si>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</si>
  <si>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</si>
  <si>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</si>
  <si>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</si>
  <si>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</si>
  <si>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</si>
  <si>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</si>
  <si>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</si>
  <si>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</si>
  <si>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</si>
  <si>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</si>
  <si>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</si>
  <si>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</si>
  <si>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</si>
  <si>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</si>
  <si>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</si>
  <si>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</si>
  <si>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</si>
  <si>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</si>
  <si>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</si>
  <si>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</si>
  <si>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</si>
  <si>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</si>
  <si>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</si>
  <si>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</si>
  <si>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</si>
  <si>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</si>
  <si>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</si>
  <si>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</si>
  <si>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</si>
  <si>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</si>
  <si>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</si>
  <si>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</si>
  <si>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</si>
  <si>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</si>
  <si>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</si>
  <si>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</si>
  <si>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</si>
  <si>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</si>
  <si>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</si>
  <si>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</si>
  <si>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</si>
  <si>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</si>
  <si>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</si>
  <si>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</si>
  <si>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</si>
  <si>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</si>
  <si>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</si>
  <si>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</si>
  <si>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</si>
  <si>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</si>
  <si>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</si>
  <si>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</si>
  <si>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</si>
  <si>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</si>
  <si>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</si>
  <si>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</si>
  <si>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</si>
  <si>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</si>
  <si>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</si>
  <si>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</si>
  <si>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</si>
  <si>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</si>
  <si>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</si>
  <si>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</si>
  <si>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</si>
  <si>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</si>
  <si>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</si>
  <si>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</si>
  <si>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</si>
  <si>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</si>
  <si>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</si>
  <si>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</si>
  <si>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</si>
  <si>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</si>
  <si>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</si>
  <si>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</si>
  <si>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</si>
  <si>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</si>
  <si>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</si>
  <si>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</si>
  <si>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</si>
  <si>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</si>
  <si>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</si>
  <si>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</si>
  <si>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</si>
  <si>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</si>
  <si>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</si>
  <si>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</si>
  <si>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</si>
  <si>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</si>
  <si>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</si>
  <si>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</si>
  <si>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</si>
  <si>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</si>
  <si>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</si>
  <si>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</si>
  <si>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</si>
  <si>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</si>
  <si>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</si>
  <si>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</si>
  <si>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</si>
  <si>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</si>
  <si>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</si>
  <si>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</si>
  <si>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</si>
  <si>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</si>
  <si>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</si>
  <si>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</si>
  <si>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</si>
  <si>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</si>
  <si>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</si>
  <si>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</si>
  <si>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</si>
  <si>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</si>
  <si>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</si>
  <si>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</si>
  <si>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</si>
  <si>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</si>
  <si>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</si>
  <si>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</si>
  <si>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</si>
  <si>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</si>
  <si>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</si>
  <si>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</si>
  <si>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</si>
  <si>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</si>
  <si>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</si>
  <si>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</si>
  <si>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</si>
  <si>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</si>
  <si>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</si>
  <si>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</si>
  <si>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</si>
  <si>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</si>
  <si>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</si>
  <si>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</si>
  <si>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</si>
  <si>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</si>
  <si>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</si>
  <si>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</si>
  <si>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</si>
  <si>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</si>
  <si>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</si>
  <si>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</si>
  <si>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</si>
  <si>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</si>
  <si>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</si>
  <si>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</si>
  <si>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</si>
  <si>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</si>
  <si>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</si>
  <si>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</si>
  <si>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</si>
  <si>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</si>
  <si>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</si>
  <si>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</si>
  <si>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</si>
  <si>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</si>
  <si>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</si>
  <si>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</si>
  <si>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</si>
  <si>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</si>
  <si>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</si>
  <si>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</si>
  <si>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</si>
  <si>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</si>
  <si>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</si>
  <si>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</si>
  <si>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</si>
  <si>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</si>
  <si>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</si>
  <si>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</si>
  <si>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</si>
  <si>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</si>
  <si>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</si>
  <si>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</si>
  <si>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</si>
  <si>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</si>
  <si>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</si>
  <si>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</si>
  <si>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</si>
  <si>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</si>
  <si>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</si>
  <si>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</si>
  <si>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</si>
  <si>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</si>
  <si>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</si>
  <si>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</si>
  <si>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</si>
  <si>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</si>
  <si>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</si>
  <si>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</si>
  <si>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</si>
  <si>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</si>
  <si>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</si>
  <si>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</si>
  <si>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</si>
  <si>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</si>
  <si>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</si>
  <si>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</si>
  <si>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</si>
  <si>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</si>
  <si>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</si>
  <si>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</si>
  <si>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</si>
  <si>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</si>
  <si>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</si>
  <si>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</si>
  <si>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</si>
  <si>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</si>
  <si>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</si>
  <si>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</si>
  <si>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</si>
  <si>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</si>
  <si>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</si>
  <si>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</si>
  <si>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</si>
  <si>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</si>
  <si>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</si>
  <si>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</si>
  <si>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</si>
  <si>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</si>
  <si>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</si>
  <si>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</si>
  <si>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</si>
  <si>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</si>
  <si>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</si>
  <si>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</si>
  <si>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</si>
  <si>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</si>
  <si>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</si>
  <si>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</si>
  <si>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</si>
  <si>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</si>
  <si>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</si>
  <si>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</si>
  <si>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</si>
  <si>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</si>
  <si>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</si>
  <si>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</si>
  <si>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</si>
  <si>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</si>
  <si>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</si>
  <si>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</si>
  <si>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</si>
  <si>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</si>
  <si>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</si>
  <si>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</si>
  <si>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</si>
  <si>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</si>
  <si>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</si>
  <si>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</si>
  <si>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</si>
  <si>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</si>
  <si>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</si>
  <si>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</si>
  <si>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</si>
  <si>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</si>
  <si>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</si>
  <si>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</si>
  <si>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</si>
  <si>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</si>
  <si>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</si>
  <si>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</si>
  <si>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</si>
  <si>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</si>
  <si>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</si>
  <si>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</si>
  <si>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</si>
  <si>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</si>
  <si>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</si>
  <si>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</si>
  <si>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</si>
  <si>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</si>
  <si>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</si>
  <si>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</si>
  <si>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</si>
  <si>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</si>
  <si>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</si>
  <si>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</si>
  <si>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</si>
  <si>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</si>
  <si>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</si>
  <si>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</si>
  <si>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</si>
  <si>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</si>
  <si>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</si>
  <si>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</si>
  <si>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</si>
  <si>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</si>
  <si>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</si>
  <si>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</si>
  <si>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</si>
  <si>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</si>
  <si>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</si>
  <si>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</si>
  <si>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</si>
  <si>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</si>
  <si>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</si>
  <si>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</si>
  <si>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</si>
  <si>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</si>
  <si>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</si>
  <si>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</si>
  <si>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</si>
  <si>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</si>
  <si>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</si>
  <si>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</si>
  <si>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</si>
  <si>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</si>
  <si>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</si>
  <si>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</si>
  <si>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</si>
  <si>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</si>
  <si>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</si>
  <si>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</si>
  <si>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</si>
  <si>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</si>
  <si>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</si>
  <si>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</si>
  <si>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</si>
  <si>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</si>
  <si>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</si>
  <si>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</si>
  <si>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</si>
  <si>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</si>
  <si>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</si>
  <si>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</si>
  <si>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</si>
  <si>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</si>
  <si>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</si>
  <si>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</si>
  <si>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</si>
  <si>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</si>
  <si>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</si>
  <si>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</si>
  <si>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</si>
  <si>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</si>
  <si>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</si>
  <si>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</si>
  <si>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</si>
  <si>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</si>
  <si>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</si>
  <si>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</si>
  <si>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</si>
  <si>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</si>
  <si>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</si>
  <si>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</si>
  <si>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</si>
  <si>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</si>
  <si>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</si>
  <si>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</si>
  <si>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</si>
  <si>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</si>
  <si>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</si>
  <si>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</si>
  <si>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</si>
  <si>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</si>
  <si>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</si>
  <si>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</si>
  <si>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</si>
  <si>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</si>
  <si>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</si>
  <si>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</si>
  <si>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</si>
  <si>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</si>
  <si>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</si>
  <si>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</si>
  <si>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</si>
  <si>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</si>
  <si>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</si>
  <si>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</si>
  <si>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</si>
  <si>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</si>
  <si>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</si>
  <si>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</si>
  <si>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</si>
  <si>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</si>
  <si>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</si>
  <si>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</si>
  <si>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</si>
  <si>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</si>
  <si>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</si>
  <si>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</si>
  <si>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</si>
  <si>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</si>
  <si>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</si>
  <si>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</si>
  <si>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</si>
  <si>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</si>
  <si>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</si>
  <si>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</si>
  <si>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</si>
  <si>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</si>
  <si>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</si>
  <si>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</si>
  <si>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</si>
  <si>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</si>
  <si>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</si>
  <si>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</si>
  <si>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</si>
  <si>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</si>
  <si>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</si>
  <si>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</si>
  <si>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</si>
  <si>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</si>
  <si>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</si>
  <si>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</si>
  <si>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</si>
  <si>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</si>
  <si>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</si>
  <si>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</si>
  <si>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</si>
  <si>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</si>
  <si>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</si>
  <si>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</si>
  <si>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</si>
  <si>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</si>
  <si>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</si>
  <si>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</si>
  <si>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</si>
  <si>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</si>
  <si>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</si>
  <si>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</si>
  <si>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</si>
  <si>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</si>
  <si>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</si>
  <si>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</si>
  <si>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</si>
  <si>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</si>
  <si>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</si>
  <si>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</si>
  <si>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</si>
  <si>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</si>
  <si>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</si>
  <si>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</si>
  <si>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</si>
  <si>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</si>
  <si>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</si>
  <si>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</si>
  <si>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</si>
  <si>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</si>
  <si>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</si>
  <si>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</si>
  <si>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</si>
  <si>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</si>
  <si>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</si>
  <si>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</si>
  <si>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</si>
  <si>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</si>
  <si>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</si>
  <si>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</si>
  <si>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</si>
  <si>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</si>
  <si>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</si>
  <si>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</si>
  <si>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</si>
  <si>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</si>
  <si>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</si>
  <si>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</si>
  <si>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</si>
  <si>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</si>
  <si>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</si>
  <si>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</si>
  <si>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</si>
  <si>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</si>
  <si>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</si>
  <si>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</si>
  <si>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</si>
  <si>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</si>
  <si>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</si>
  <si>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</si>
  <si>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</si>
  <si>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</si>
  <si>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</si>
  <si>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</si>
  <si>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</si>
  <si>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</si>
  <si>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</si>
  <si>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</si>
  <si>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</si>
  <si>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</si>
  <si>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</si>
  <si>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</si>
  <si>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</si>
  <si>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</si>
  <si>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</si>
  <si>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</si>
  <si>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</si>
  <si>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</si>
  <si>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</si>
  <si>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</si>
  <si>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</si>
  <si>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</si>
  <si>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</si>
  <si>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</si>
  <si>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</si>
  <si>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</si>
  <si>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</si>
  <si>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</si>
  <si>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</si>
  <si>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</si>
  <si>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</si>
  <si>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</si>
  <si>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</si>
  <si>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</si>
  <si>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</si>
  <si>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</si>
  <si>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</si>
  <si>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</si>
  <si>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</si>
  <si>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</si>
  <si>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</si>
  <si>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</si>
  <si>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</si>
  <si>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</si>
  <si>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</si>
  <si>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</si>
  <si>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</si>
  <si>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</si>
  <si>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</si>
  <si>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</si>
  <si>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</si>
  <si>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</si>
  <si>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</si>
  <si>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</si>
  <si>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</si>
  <si>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</si>
  <si>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</si>
  <si>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</si>
  <si>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</si>
  <si>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</si>
  <si>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</si>
  <si>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</si>
  <si>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</si>
  <si>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</si>
  <si>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</si>
  <si>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</si>
  <si>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</si>
  <si>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</si>
  <si>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</si>
  <si>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</si>
  <si>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</si>
  <si>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</si>
  <si>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</si>
  <si>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</si>
  <si>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</si>
  <si>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</si>
  <si>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</si>
  <si>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</si>
  <si>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</si>
  <si>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</si>
  <si>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</si>
  <si>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</si>
  <si>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</si>
  <si>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</si>
  <si>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</si>
  <si>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</si>
  <si>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</si>
  <si>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</si>
  <si>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</si>
  <si>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</si>
  <si>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</si>
  <si>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</si>
  <si>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</si>
  <si>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</si>
  <si>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</si>
  <si>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</si>
  <si>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</si>
  <si>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</si>
  <si>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</si>
  <si>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</si>
  <si>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</si>
  <si>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</si>
  <si>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</si>
  <si>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</si>
  <si>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</si>
  <si>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</si>
  <si>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</si>
  <si>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</si>
  <si>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</si>
  <si>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</si>
  <si>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</si>
  <si>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</si>
  <si>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</si>
  <si>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</si>
  <si>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</si>
  <si>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</si>
  <si>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</si>
  <si>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</si>
  <si>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</si>
  <si>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</si>
  <si>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</si>
  <si>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</si>
  <si>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</si>
  <si>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</si>
  <si>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</si>
  <si>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</si>
  <si>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</si>
  <si>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</si>
  <si>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</si>
  <si>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</si>
  <si>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</si>
  <si>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</si>
  <si>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</si>
  <si>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</si>
  <si>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</si>
  <si>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</si>
  <si>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</si>
  <si>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</si>
  <si>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</si>
  <si>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</si>
  <si>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</si>
  <si>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</si>
  <si>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</si>
  <si>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</si>
  <si>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</si>
  <si>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</si>
  <si>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</si>
  <si>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</si>
  <si>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</si>
  <si>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</si>
  <si>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</si>
  <si>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</si>
  <si>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</si>
  <si>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</si>
  <si>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</si>
  <si>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</si>
  <si>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</si>
  <si>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</si>
  <si>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</si>
  <si>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</si>
  <si>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</si>
  <si>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</si>
  <si>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</si>
  <si>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</si>
  <si>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</si>
  <si>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</si>
  <si>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</si>
  <si>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</si>
  <si>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</si>
  <si>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</si>
  <si>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</si>
  <si>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</si>
  <si>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</si>
  <si>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</si>
  <si>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</si>
  <si>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</si>
  <si>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</si>
  <si>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</si>
  <si>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</si>
  <si>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</si>
  <si>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</si>
  <si>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</si>
  <si>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</si>
  <si>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</si>
  <si>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</si>
  <si>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</si>
  <si>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</si>
  <si>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</si>
  <si>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</si>
  <si>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</si>
  <si>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</si>
  <si>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</si>
  <si>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</si>
  <si>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</si>
  <si>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</si>
  <si>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</si>
  <si>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</si>
  <si>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</si>
  <si>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</si>
  <si>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</si>
  <si>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</si>
  <si>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</si>
  <si>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</si>
  <si>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</si>
  <si>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</si>
  <si>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</si>
  <si>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</si>
  <si>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</si>
  <si>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</si>
  <si>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</si>
  <si>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</si>
  <si>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</si>
  <si>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</si>
  <si>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</si>
  <si>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</si>
  <si>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</si>
  <si>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</si>
  <si>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</si>
  <si>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</si>
  <si>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</si>
  <si>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</si>
  <si>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</si>
  <si>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</si>
  <si>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</si>
  <si>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</si>
  <si>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</si>
  <si>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</si>
  <si>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</si>
  <si>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</si>
  <si>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</si>
  <si>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</si>
  <si>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</si>
  <si>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</si>
  <si>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</si>
  <si>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</si>
  <si>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</si>
  <si>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</si>
  <si>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</si>
  <si>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</si>
  <si>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</si>
  <si>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</si>
  <si>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</si>
  <si>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</si>
  <si>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</si>
  <si>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</si>
  <si>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</si>
  <si>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</si>
  <si>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</si>
  <si>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</si>
  <si>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</si>
  <si>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</si>
  <si>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</si>
  <si>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</si>
  <si>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</si>
  <si>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</si>
  <si>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</si>
  <si>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</si>
  <si>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</si>
  <si>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</si>
  <si>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</si>
  <si>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</si>
  <si>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</si>
  <si>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</si>
  <si>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</si>
  <si>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</si>
  <si>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</si>
  <si>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</si>
  <si>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</si>
  <si>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</si>
  <si>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</si>
  <si>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</si>
  <si>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</si>
  <si>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</si>
  <si>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</si>
  <si>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</si>
  <si>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</si>
  <si>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</si>
  <si>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</si>
  <si>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</si>
  <si>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</si>
  <si>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</si>
  <si>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</si>
  <si>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</si>
  <si>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</si>
  <si>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</si>
  <si>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</si>
  <si>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</si>
  <si>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</si>
  <si>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</si>
  <si>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</si>
  <si>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</si>
  <si>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</si>
  <si>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</si>
  <si>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</si>
  <si>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</si>
  <si>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</si>
  <si>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</si>
  <si>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</si>
  <si>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</si>
  <si>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</si>
  <si>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</si>
  <si>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</si>
  <si>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</si>
  <si>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</si>
  <si>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</si>
  <si>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</si>
  <si>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</si>
  <si>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</si>
  <si>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</si>
  <si>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</si>
  <si>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</si>
  <si>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</si>
  <si>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</si>
  <si>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</si>
  <si>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</si>
  <si>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</si>
  <si>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</si>
  <si>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</si>
  <si>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</si>
  <si>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</si>
  <si>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</si>
  <si>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</si>
  <si>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</si>
  <si>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</si>
  <si>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</si>
  <si>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</si>
  <si>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</si>
  <si>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</si>
  <si>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</si>
  <si>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</si>
  <si>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</si>
  <si>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</si>
  <si>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</si>
  <si>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</si>
  <si>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</si>
  <si>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</si>
  <si>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</si>
  <si>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</si>
  <si>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</si>
  <si>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</si>
  <si>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</si>
  <si>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</si>
  <si>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</si>
  <si>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</si>
  <si>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</si>
  <si>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</si>
  <si>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</si>
  <si>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</si>
  <si>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</si>
  <si>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</si>
  <si>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</si>
  <si>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</si>
  <si>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</si>
  <si>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</si>
  <si>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</si>
  <si>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</si>
  <si>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</si>
  <si>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</si>
  <si>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</si>
  <si>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</si>
  <si>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</si>
  <si>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</si>
  <si>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</si>
  <si>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</si>
  <si>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</si>
  <si>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</si>
  <si>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</si>
  <si>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</si>
  <si>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</si>
  <si>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</si>
  <si>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</si>
  <si>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</si>
  <si>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</si>
  <si>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</si>
  <si>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</si>
  <si>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</si>
  <si>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</si>
  <si>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</si>
  <si>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</si>
  <si>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</si>
  <si>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</si>
  <si>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</si>
  <si>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</si>
  <si>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</si>
  <si>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</si>
  <si>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</si>
  <si>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</si>
  <si>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</si>
  <si>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</si>
  <si>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</si>
  <si>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</si>
  <si>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</si>
  <si>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</si>
  <si>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</si>
  <si>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</si>
  <si>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</si>
  <si>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</si>
  <si>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</si>
  <si>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</si>
  <si>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</si>
  <si>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</si>
  <si>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</si>
  <si>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</si>
  <si>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</si>
  <si>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</si>
  <si>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</si>
  <si>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</si>
  <si>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</si>
  <si>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</si>
  <si>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</si>
  <si>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</si>
  <si>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</si>
  <si>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</si>
  <si>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</si>
  <si>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</si>
  <si>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</si>
  <si>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</si>
  <si>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</si>
  <si>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</si>
  <si>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</si>
  <si>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</si>
  <si>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</si>
  <si>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</si>
  <si>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</si>
  <si>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</si>
  <si>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</si>
  <si>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</si>
  <si>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</si>
  <si>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</si>
  <si>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</si>
  <si>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</si>
  <si>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</si>
  <si>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</si>
  <si>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</si>
  <si>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</si>
  <si>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</si>
  <si>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</si>
  <si>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</si>
  <si>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</si>
  <si>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</si>
  <si>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</si>
  <si>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</si>
  <si>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</si>
  <si>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</si>
  <si>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</si>
  <si>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</si>
  <si>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</si>
  <si>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</si>
  <si>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</si>
  <si>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</si>
  <si>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</si>
  <si>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</si>
  <si>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</si>
  <si>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</si>
  <si>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</si>
  <si>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</si>
  <si>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</si>
  <si>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</si>
  <si>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</si>
  <si>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</si>
  <si>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</si>
  <si>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</si>
  <si>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</si>
  <si>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</si>
  <si>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</si>
  <si>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</si>
  <si>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</si>
  <si>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</si>
  <si>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</si>
  <si>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</si>
  <si>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</si>
  <si>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</si>
  <si>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</si>
  <si>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</si>
  <si>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</si>
  <si>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</si>
  <si>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</si>
  <si>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</si>
  <si>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</si>
  <si>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</si>
  <si>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</si>
  <si>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</si>
  <si>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</si>
  <si>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</si>
  <si>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</si>
  <si>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</si>
  <si>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</si>
  <si>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</si>
  <si>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</si>
  <si>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</si>
  <si>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</si>
  <si>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</si>
  <si>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</si>
  <si>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</si>
  <si>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</si>
  <si>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</si>
  <si>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</si>
  <si>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</si>
  <si>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</si>
  <si>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</si>
  <si>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</si>
  <si>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</si>
  <si>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</si>
  <si>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</si>
  <si>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</si>
  <si>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</si>
  <si>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</si>
  <si>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</si>
  <si>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</si>
  <si>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</si>
  <si>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</si>
  <si>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</si>
  <si>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</si>
  <si>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</si>
  <si>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</si>
  <si>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</si>
  <si>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</si>
  <si>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</si>
  <si>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</si>
  <si>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</si>
  <si>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</si>
  <si>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</si>
  <si>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</si>
  <si>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</si>
  <si>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</si>
  <si>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</si>
  <si>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</si>
  <si>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</si>
  <si>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</si>
  <si>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</si>
  <si>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</si>
  <si>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</si>
  <si>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</si>
  <si>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</si>
  <si>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</si>
  <si>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</si>
  <si>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</si>
  <si>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</si>
  <si>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</si>
  <si>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</si>
  <si>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</si>
  <si>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</si>
  <si>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</si>
  <si>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</si>
  <si>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</si>
  <si>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</si>
  <si>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</si>
  <si>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</si>
  <si>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</si>
  <si>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</si>
  <si>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</si>
  <si>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</si>
  <si>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</si>
  <si>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</si>
  <si>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</si>
  <si>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</si>
  <si>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</si>
  <si>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</si>
  <si>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</si>
  <si>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</si>
  <si>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</si>
  <si>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</si>
  <si>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</si>
  <si>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</si>
  <si>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</si>
  <si>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</si>
  <si>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</si>
  <si>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</si>
  <si>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</si>
  <si>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</si>
  <si>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</si>
  <si>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</si>
  <si>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</si>
  <si>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</si>
  <si>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</si>
  <si>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</si>
  <si>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</si>
  <si>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</si>
  <si>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</si>
  <si>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</si>
  <si>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</si>
  <si>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</si>
  <si>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</si>
  <si>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</si>
  <si>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</si>
  <si>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</si>
  <si>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</si>
  <si>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</si>
  <si>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</si>
  <si>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</si>
  <si>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</si>
  <si>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</si>
  <si>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</si>
  <si>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</si>
  <si>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</si>
  <si>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</si>
  <si>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</si>
  <si>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</si>
  <si>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</si>
  <si>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</si>
  <si>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</si>
  <si>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</si>
  <si>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</si>
  <si>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</si>
  <si>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</si>
  <si>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</si>
  <si>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</si>
  <si>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</si>
  <si>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</si>
  <si>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</si>
  <si>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</si>
  <si>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</si>
  <si>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</si>
  <si>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</si>
  <si>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</si>
  <si>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</si>
  <si>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</si>
  <si>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</si>
  <si>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</si>
  <si>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</si>
  <si>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</si>
  <si>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</si>
  <si>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</si>
  <si>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</si>
  <si>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</si>
  <si>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</si>
  <si>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</si>
  <si>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</si>
  <si>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</si>
  <si>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</si>
  <si>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</si>
  <si>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</si>
  <si>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</si>
  <si>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</si>
  <si>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</si>
  <si>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</si>
  <si>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</si>
  <si>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</si>
  <si>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</si>
  <si>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</si>
  <si>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</si>
  <si>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</si>
  <si>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</si>
  <si>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</si>
  <si>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</si>
  <si>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</si>
  <si>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</si>
  <si>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</si>
  <si>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</si>
  <si>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</si>
  <si>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</si>
  <si>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</si>
  <si>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</si>
  <si>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</si>
  <si>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</si>
  <si>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</si>
  <si>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</si>
  <si>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</si>
  <si>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</si>
  <si>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</si>
  <si>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</si>
  <si>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</si>
  <si>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</si>
  <si>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</si>
  <si>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</si>
  <si>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</si>
  <si>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</si>
  <si>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</si>
  <si>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</si>
  <si>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</si>
  <si>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</si>
  <si>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</si>
  <si>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</si>
  <si>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</si>
  <si>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</si>
  <si>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</si>
  <si>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</si>
  <si>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</si>
  <si>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</si>
  <si>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</si>
  <si>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</si>
  <si>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</si>
  <si>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</si>
  <si>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</si>
  <si>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</si>
  <si>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</si>
  <si>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</si>
  <si>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</si>
  <si>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</si>
  <si>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</si>
  <si>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</si>
  <si>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</si>
  <si>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</si>
  <si>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</si>
  <si>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</si>
  <si>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</si>
  <si>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</si>
  <si>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</si>
  <si>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</si>
  <si>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</si>
  <si>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</si>
  <si>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</si>
  <si>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</si>
  <si>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</si>
  <si>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</si>
  <si>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</si>
  <si>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</si>
  <si>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</si>
  <si>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</si>
  <si>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</si>
  <si>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</si>
  <si>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</si>
  <si>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</si>
  <si>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</si>
  <si>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</si>
  <si>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</si>
  <si>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</si>
  <si>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</si>
  <si>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</si>
  <si>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</si>
  <si>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</si>
  <si>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</si>
  <si>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</si>
  <si>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</si>
  <si>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</si>
  <si>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</si>
  <si>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</si>
  <si>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</si>
  <si>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</si>
  <si>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</si>
  <si>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</si>
  <si>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</si>
  <si>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</si>
  <si>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</si>
  <si>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</si>
  <si>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</si>
  <si>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</si>
  <si>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</si>
  <si>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</si>
  <si>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</si>
  <si>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</si>
  <si>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</si>
  <si>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</si>
  <si>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</si>
  <si>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</si>
  <si>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</si>
  <si>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</si>
  <si>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</si>
  <si>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</si>
  <si>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</si>
  <si>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</si>
  <si>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</si>
  <si>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</si>
  <si>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</si>
  <si>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</si>
  <si>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</si>
  <si>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</si>
  <si>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</si>
  <si>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</si>
  <si>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</si>
  <si>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</si>
  <si>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</si>
  <si>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</si>
  <si>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</si>
  <si>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</si>
  <si>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</si>
  <si>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</si>
  <si>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</si>
  <si>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</si>
  <si>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</si>
  <si>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</si>
  <si>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</si>
  <si>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</si>
  <si>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</si>
  <si>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</si>
  <si>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</si>
  <si>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</si>
  <si>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</si>
  <si>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</si>
  <si>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</si>
  <si>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</si>
  <si>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</si>
  <si>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</si>
  <si>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</si>
  <si>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</si>
  <si>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</si>
  <si>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</si>
  <si>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</si>
  <si>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</si>
  <si>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</si>
  <si>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</si>
  <si>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</si>
  <si>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</si>
  <si>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</si>
  <si>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</si>
  <si>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</si>
  <si>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</si>
  <si>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</si>
  <si>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</si>
  <si>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</si>
  <si>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</si>
  <si>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</si>
  <si>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</si>
  <si>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</si>
  <si>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</si>
  <si>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</si>
  <si>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</si>
  <si>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</si>
  <si>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</si>
  <si>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</si>
  <si>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</si>
  <si>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</si>
  <si>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</si>
  <si>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</si>
  <si>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</si>
  <si>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</si>
  <si>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</si>
  <si>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</si>
  <si>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</si>
  <si>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</si>
  <si>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</si>
  <si>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</si>
  <si>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</si>
  <si>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</si>
  <si>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</si>
  <si>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</si>
  <si>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</si>
  <si>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</si>
  <si>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</si>
  <si>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</si>
  <si>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</si>
  <si>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</si>
  <si>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</si>
  <si>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</si>
  <si>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</si>
  <si>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</si>
  <si>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</si>
  <si>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</si>
  <si>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</si>
  <si>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</si>
  <si>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</si>
  <si>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</si>
  <si>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</si>
  <si>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</si>
  <si>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</si>
  <si>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</si>
  <si>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</si>
  <si>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</si>
  <si>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</si>
  <si>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</si>
  <si>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</si>
  <si>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</si>
  <si>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</si>
  <si>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</si>
  <si>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</si>
  <si>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</si>
  <si>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</si>
  <si>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</si>
  <si>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</si>
  <si>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</si>
  <si>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</si>
  <si>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</si>
  <si>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</si>
  <si>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</si>
  <si>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</si>
  <si>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</si>
  <si>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</si>
  <si>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</si>
  <si>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</si>
  <si>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</si>
  <si>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</si>
  <si>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</si>
  <si>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</si>
  <si>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</si>
  <si>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</si>
  <si>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</si>
  <si>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</si>
  <si>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</si>
  <si>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</si>
  <si>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</si>
  <si>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</si>
  <si>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</si>
  <si>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</si>
  <si>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</si>
  <si>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</si>
  <si>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</si>
  <si>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</si>
  <si>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</si>
  <si>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</si>
  <si>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</si>
  <si>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</si>
  <si>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</si>
  <si>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</si>
  <si>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</si>
  <si>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</si>
  <si>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</si>
  <si>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</si>
  <si>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</si>
  <si>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</si>
  <si>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</si>
  <si>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</si>
  <si>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</si>
  <si>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</si>
  <si>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</si>
  <si>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</si>
  <si>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</si>
  <si>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</si>
  <si>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</si>
  <si>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</si>
  <si>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</si>
  <si>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</si>
  <si>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</si>
  <si>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</si>
  <si>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</si>
  <si>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</si>
  <si>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</si>
  <si>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</si>
  <si>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</si>
  <si>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</si>
  <si>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</si>
  <si>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</si>
  <si>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</si>
  <si>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</si>
  <si>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</si>
  <si>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</si>
  <si>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</si>
  <si>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</si>
  <si>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</si>
  <si>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</si>
  <si>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</si>
  <si>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</si>
  <si>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</si>
  <si>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</si>
  <si>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</si>
  <si>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</si>
  <si>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</si>
  <si>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</si>
  <si>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</si>
  <si>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</si>
  <si>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</si>
  <si>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</si>
  <si>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</si>
  <si>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</si>
  <si>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</si>
  <si>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</si>
  <si>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</si>
  <si>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</si>
  <si>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</si>
  <si>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</si>
  <si>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</si>
  <si>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</si>
  <si>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</si>
  <si>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</si>
  <si>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</si>
  <si>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</si>
  <si>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</si>
  <si>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</si>
  <si>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</si>
  <si>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</si>
  <si>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</si>
  <si>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</si>
  <si>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</si>
  <si>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</si>
  <si>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</si>
  <si>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</si>
  <si>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</si>
  <si>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</si>
  <si>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</si>
  <si>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</si>
  <si>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</si>
  <si>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</si>
  <si>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</si>
  <si>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</si>
  <si>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</si>
  <si>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</si>
  <si>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</si>
  <si>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</si>
  <si>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</si>
  <si>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</si>
  <si>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</si>
  <si>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</si>
  <si>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</si>
  <si>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</si>
  <si>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</si>
  <si>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</si>
  <si>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</si>
  <si>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</si>
  <si>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</si>
  <si>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</si>
  <si>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</si>
  <si>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</si>
  <si>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</si>
  <si>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</si>
  <si>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</si>
  <si>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</si>
  <si>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</si>
  <si>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</si>
  <si>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</si>
  <si>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</si>
  <si>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</si>
  <si>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</si>
  <si>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</si>
  <si>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</si>
  <si>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</si>
  <si>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</si>
  <si>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</si>
  <si>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</si>
  <si>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</si>
  <si>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</si>
  <si>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</si>
  <si>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</si>
  <si>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</si>
  <si>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</si>
  <si>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</si>
  <si>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</si>
  <si>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</si>
  <si>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</si>
  <si>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</si>
  <si>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</si>
  <si>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</si>
  <si>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</si>
  <si>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</si>
  <si>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</si>
  <si>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</si>
  <si>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</si>
  <si>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</si>
  <si>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</si>
  <si>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</si>
  <si>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</si>
  <si>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</si>
  <si>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</si>
  <si>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</si>
  <si>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</si>
  <si>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</si>
  <si>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</si>
  <si>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</si>
  <si>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</si>
  <si>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</si>
  <si>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</si>
  <si>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</si>
  <si>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</si>
  <si>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</si>
  <si>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</si>
  <si>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</si>
  <si>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</si>
  <si>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</si>
  <si>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</si>
  <si>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</si>
  <si>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</si>
  <si>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</si>
  <si>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</si>
  <si>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</si>
  <si>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</si>
  <si>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</si>
  <si>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</si>
  <si>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</si>
  <si>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</si>
  <si>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</si>
  <si>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</si>
  <si>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</si>
  <si>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</si>
  <si>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</si>
  <si>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</si>
  <si>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</si>
  <si>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</si>
  <si>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</si>
  <si>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</si>
  <si>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</si>
  <si>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</si>
  <si>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</si>
  <si>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</si>
  <si>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</si>
  <si>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</si>
  <si>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</si>
  <si>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</si>
  <si>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</si>
  <si>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</si>
  <si>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</si>
  <si>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</si>
  <si>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</si>
  <si>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</si>
  <si>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</si>
  <si>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</si>
  <si>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</si>
  <si>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</si>
  <si>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</si>
  <si>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</si>
  <si>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</si>
  <si>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</si>
  <si>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</si>
  <si>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</si>
  <si>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</si>
  <si>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</si>
  <si>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</si>
  <si>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</si>
  <si>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</si>
  <si>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</si>
  <si>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</si>
  <si>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</si>
  <si>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</si>
  <si>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</si>
  <si>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</si>
  <si>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</si>
  <si>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</si>
  <si>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</si>
  <si>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</si>
  <si>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</si>
  <si>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</si>
  <si>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</si>
  <si>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</si>
  <si>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</si>
  <si>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</si>
  <si>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</si>
  <si>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</si>
  <si>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</si>
  <si>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</si>
  <si>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</si>
  <si>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</si>
  <si>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</si>
  <si>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</si>
  <si>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</si>
  <si>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</si>
  <si>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</si>
  <si>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</si>
  <si>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</si>
  <si>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</si>
  <si>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</si>
  <si>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</si>
  <si>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</si>
  <si>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</si>
  <si>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</si>
  <si>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</si>
  <si>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</si>
  <si>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</si>
  <si>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</si>
  <si>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</si>
  <si>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</si>
  <si>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</si>
  <si>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</si>
  <si>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</si>
  <si>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</si>
  <si>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</si>
  <si>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</si>
  <si>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</si>
  <si>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</si>
  <si>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</si>
  <si>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</si>
  <si>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</si>
  <si>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</si>
  <si>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</si>
  <si>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</si>
  <si>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</si>
  <si>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</si>
  <si>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</si>
  <si>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</si>
  <si>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</si>
  <si>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</si>
  <si>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</si>
  <si>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</si>
  <si>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</si>
  <si>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</si>
  <si>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</si>
  <si>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</si>
  <si>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</si>
  <si>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</si>
  <si>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</si>
  <si>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</si>
  <si>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</si>
  <si>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</si>
  <si>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</si>
  <si>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</si>
  <si>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</si>
  <si>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</si>
  <si>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</si>
  <si>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</si>
  <si>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</si>
  <si>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</si>
  <si>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</si>
  <si>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</si>
  <si>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</si>
  <si>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</si>
  <si>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</si>
  <si>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</si>
  <si>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</si>
  <si>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</si>
  <si>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</si>
  <si>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</si>
  <si>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</si>
  <si>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</si>
  <si>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</si>
  <si>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</si>
  <si>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</si>
  <si>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</si>
  <si>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</si>
  <si>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</si>
  <si>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</si>
  <si>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</si>
  <si>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</si>
  <si>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</si>
  <si>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</si>
  <si>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</si>
  <si>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</si>
  <si>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</si>
  <si>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</si>
  <si>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</si>
  <si>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</si>
  <si>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</si>
  <si>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</si>
  <si>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</si>
  <si>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</si>
  <si>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</si>
  <si>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</si>
  <si>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</si>
  <si>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</si>
  <si>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</si>
  <si>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</si>
  <si>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</si>
  <si>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</si>
  <si>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</si>
  <si>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</si>
  <si>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</si>
  <si>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</si>
  <si>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</si>
  <si>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</si>
  <si>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</si>
  <si>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</si>
  <si>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</si>
  <si>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</si>
  <si>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</si>
  <si>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</si>
  <si>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</si>
  <si>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</si>
  <si>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</si>
  <si>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</si>
  <si>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</si>
  <si>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</si>
  <si>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</si>
  <si>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</si>
  <si>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</si>
  <si>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</si>
  <si>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</si>
  <si>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</si>
  <si>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</si>
  <si>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</si>
  <si>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</si>
  <si>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</si>
  <si>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</si>
  <si>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</si>
  <si>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</si>
  <si>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</si>
  <si>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</si>
  <si>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</si>
  <si>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</si>
  <si>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</si>
  <si>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</si>
  <si>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</si>
  <si>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</si>
  <si>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</si>
  <si>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</si>
  <si>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</si>
  <si>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</si>
  <si>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</si>
  <si>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</si>
  <si>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</si>
  <si>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</si>
  <si>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</si>
  <si>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</si>
  <si>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</si>
  <si>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</si>
  <si>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</si>
  <si>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</si>
  <si>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</si>
  <si>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</si>
  <si>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</si>
  <si>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</si>
  <si>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</si>
  <si>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</si>
  <si>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</si>
  <si>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</si>
  <si>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</si>
  <si>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</si>
  <si>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</si>
  <si>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</si>
  <si>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</si>
  <si>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</si>
  <si>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</si>
  <si>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</si>
  <si>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</si>
  <si>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</si>
  <si>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</si>
  <si>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</si>
  <si>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</si>
  <si>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</si>
  <si>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</si>
  <si>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</si>
  <si>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</si>
  <si>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</si>
  <si>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</si>
  <si>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</si>
  <si>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</si>
  <si>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</si>
  <si>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</si>
  <si>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</si>
  <si>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</si>
  <si>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</si>
  <si>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</si>
  <si>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</si>
  <si>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</si>
  <si>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</si>
  <si>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</si>
  <si>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</si>
  <si>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</si>
  <si>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</si>
  <si>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</si>
  <si>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</si>
  <si>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</si>
  <si>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</si>
  <si>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</si>
  <si>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</si>
  <si>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</si>
  <si>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</si>
  <si>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</si>
  <si>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</si>
  <si>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</si>
  <si>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</si>
  <si>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</si>
  <si>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</si>
  <si>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</si>
  <si>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</si>
  <si>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</si>
  <si>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</si>
  <si>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</si>
  <si>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</si>
  <si>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</si>
  <si>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</si>
  <si>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</si>
  <si>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</si>
  <si>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</si>
  <si>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</si>
  <si>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</si>
  <si>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</si>
  <si>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</si>
  <si>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</si>
  <si>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</si>
  <si>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</si>
  <si>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</si>
  <si>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</si>
  <si>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</si>
  <si>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</si>
  <si>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</si>
  <si>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</si>
  <si>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</si>
  <si>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</si>
  <si>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</si>
  <si>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</si>
  <si>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</si>
  <si>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</si>
  <si>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</si>
  <si>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</si>
  <si>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</si>
  <si>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</si>
  <si>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</si>
  <si>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</si>
  <si>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</si>
  <si>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</si>
  <si>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</si>
  <si>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</si>
  <si>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</si>
  <si>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</si>
  <si>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</si>
  <si>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</si>
  <si>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</si>
  <si>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</si>
  <si>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</si>
  <si>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</si>
  <si>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</si>
  <si>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</si>
  <si>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</si>
  <si>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</si>
  <si>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</si>
  <si>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</si>
  <si>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</si>
  <si>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</si>
  <si>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</si>
  <si>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</si>
  <si>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</si>
  <si>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</si>
  <si>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</si>
  <si>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</si>
  <si>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</si>
  <si>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</si>
  <si>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</si>
  <si>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</si>
  <si>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</si>
  <si>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</si>
  <si>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</si>
  <si>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</si>
  <si>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</si>
  <si>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</si>
  <si>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</si>
  <si>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</si>
  <si>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</si>
  <si>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</si>
  <si>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</si>
  <si>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</si>
  <si>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</si>
  <si>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</si>
  <si>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</si>
  <si>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</si>
  <si>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</si>
  <si>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</si>
  <si>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</si>
  <si>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</si>
  <si>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</si>
  <si>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</si>
  <si>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</si>
  <si>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</si>
  <si>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</si>
  <si>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</si>
  <si>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</si>
  <si>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</si>
  <si>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</si>
  <si>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</si>
  <si>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</si>
  <si>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</si>
  <si>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</si>
  <si>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</si>
  <si>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</si>
  <si>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</si>
  <si>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</si>
  <si>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</si>
  <si>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</si>
  <si>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</si>
  <si>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</si>
  <si>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</si>
  <si>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</si>
  <si>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</si>
  <si>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</si>
  <si>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</si>
  <si>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</si>
  <si>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</si>
  <si>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</si>
  <si>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</si>
  <si>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</si>
  <si>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</si>
  <si>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</si>
  <si>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</si>
  <si>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</si>
  <si>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</si>
  <si>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</si>
  <si>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</si>
  <si>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</si>
  <si>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</si>
  <si>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</si>
  <si>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</si>
  <si>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</si>
  <si>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</si>
  <si>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</si>
  <si>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</si>
  <si>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</si>
  <si>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</si>
  <si>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</si>
  <si>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</si>
  <si>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</si>
  <si>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</si>
  <si>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</si>
  <si>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</si>
  <si>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</si>
  <si>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</si>
  <si>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</si>
  <si>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</si>
  <si>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</si>
  <si>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</si>
  <si>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</si>
  <si>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</si>
  <si>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</si>
  <si>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</si>
  <si>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</si>
  <si>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</si>
  <si>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</si>
  <si>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</si>
  <si>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</si>
  <si>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</si>
  <si>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</si>
  <si>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</si>
  <si>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</si>
  <si>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</si>
  <si>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</si>
  <si>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</si>
  <si>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</si>
  <si>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</si>
  <si>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</si>
  <si>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</si>
  <si>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</si>
  <si>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</si>
  <si>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</si>
  <si>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</si>
  <si>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</si>
  <si>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</si>
  <si>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</si>
  <si>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</si>
  <si>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</si>
  <si>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</si>
  <si>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</si>
  <si>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</si>
  <si>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</si>
  <si>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</si>
  <si>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</si>
  <si>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</si>
  <si>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</si>
  <si>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</si>
  <si>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</si>
  <si>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</si>
  <si>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</si>
  <si>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</si>
  <si>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</si>
  <si>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</si>
  <si>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</si>
  <si>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</si>
  <si>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</si>
  <si>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</si>
  <si>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</si>
  <si>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</si>
  <si>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</si>
  <si>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</si>
  <si>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</si>
  <si>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</si>
  <si>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</si>
  <si>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</si>
  <si>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</si>
  <si>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</si>
  <si>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</si>
  <si>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</si>
  <si>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</si>
  <si>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</si>
  <si>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</si>
  <si>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</si>
  <si>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</si>
  <si>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</si>
  <si>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</si>
  <si>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</si>
  <si>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</si>
  <si>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</si>
  <si>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</si>
  <si>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</si>
  <si>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</si>
  <si>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</si>
  <si>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</si>
  <si>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</si>
  <si>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</si>
  <si>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</si>
  <si>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</si>
  <si>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</si>
  <si>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</si>
  <si>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</si>
  <si>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</si>
  <si>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</si>
  <si>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</si>
  <si>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</si>
  <si>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</si>
  <si>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</si>
  <si>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</si>
  <si>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</si>
  <si>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</si>
  <si>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</si>
  <si>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</si>
  <si>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</si>
  <si>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</si>
  <si>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</si>
  <si>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</si>
  <si>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</si>
  <si>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</si>
  <si>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</si>
  <si>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</si>
  <si>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</si>
  <si>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</si>
  <si>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</si>
  <si>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</si>
  <si>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</si>
  <si>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</si>
  <si>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</si>
  <si>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</si>
  <si>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</si>
  <si>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</si>
  <si>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</si>
  <si>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</si>
  <si>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</si>
  <si>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</si>
  <si>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</si>
  <si>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</si>
  <si>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</si>
  <si>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</si>
  <si>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</si>
  <si>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</si>
  <si>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</si>
  <si>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</si>
  <si>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</si>
  <si>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</si>
  <si>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</si>
  <si>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</si>
  <si>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</si>
  <si>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</si>
  <si>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</si>
  <si>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</si>
  <si>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</si>
  <si>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</si>
  <si>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</si>
  <si>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</si>
  <si>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</si>
  <si>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</si>
  <si>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</si>
  <si>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</si>
  <si>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</si>
  <si>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</si>
  <si>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</si>
  <si>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</si>
  <si>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</si>
  <si>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</si>
  <si>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</si>
  <si>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</si>
  <si>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</si>
  <si>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</si>
  <si>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</si>
  <si>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</si>
  <si>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</si>
  <si>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</si>
  <si>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</si>
  <si>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</si>
  <si>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</si>
  <si>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</si>
  <si>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</si>
  <si>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</si>
  <si>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</si>
  <si>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</si>
  <si>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</si>
  <si>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</si>
  <si>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</si>
  <si>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</si>
  <si>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</si>
  <si>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</si>
  <si>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</si>
  <si>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</si>
  <si>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</si>
  <si>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</si>
  <si>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</si>
  <si>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</si>
  <si>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</si>
  <si>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</si>
  <si>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</si>
  <si>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</si>
  <si>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</si>
  <si>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</si>
  <si>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</si>
  <si>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</si>
  <si>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</si>
  <si>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</si>
  <si>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</si>
  <si>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</si>
  <si>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</si>
  <si>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</si>
  <si>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</si>
  <si>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</si>
  <si>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</si>
  <si>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</si>
  <si>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</si>
  <si>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</si>
  <si>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</si>
  <si>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</si>
  <si>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</si>
  <si>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</si>
  <si>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</si>
  <si>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</si>
  <si>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</si>
  <si>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</si>
  <si>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</si>
  <si>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</si>
  <si>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</si>
  <si>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</si>
  <si>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</si>
  <si>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</si>
  <si>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</si>
  <si>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</si>
  <si>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</si>
  <si>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</si>
  <si>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</si>
  <si>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</si>
  <si>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</si>
  <si>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</si>
  <si>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</si>
  <si>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</si>
  <si>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</si>
  <si>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</si>
  <si>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</si>
  <si>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</si>
  <si>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</si>
  <si>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</si>
  <si>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</si>
  <si>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</si>
  <si>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</si>
  <si>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</si>
  <si>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</si>
  <si>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</si>
  <si>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</si>
  <si>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</si>
  <si>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</si>
  <si>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</si>
  <si>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</si>
  <si>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</si>
  <si>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</si>
  <si>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</si>
  <si>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</si>
  <si>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</si>
  <si>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</si>
  <si>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</si>
  <si>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</si>
  <si>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</si>
  <si>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</si>
  <si>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</si>
  <si>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</si>
  <si>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</si>
  <si>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</si>
  <si>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</si>
  <si>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</si>
  <si>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</si>
  <si>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</si>
  <si>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</si>
  <si>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</si>
  <si>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</si>
  <si>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</si>
  <si>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</si>
  <si>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</si>
  <si>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</si>
  <si>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</si>
  <si>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</si>
  <si>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</si>
  <si>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</si>
  <si>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</si>
  <si>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</si>
  <si>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</si>
  <si>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</si>
  <si>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</si>
  <si>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</si>
  <si>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</si>
  <si>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</si>
  <si>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</si>
  <si>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</si>
  <si>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</si>
  <si>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</si>
  <si>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</si>
  <si>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</si>
  <si>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</si>
  <si>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</si>
  <si>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</si>
  <si>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</si>
  <si>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</si>
  <si>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</si>
  <si>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</si>
  <si>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</si>
  <si>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</si>
  <si>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</si>
  <si>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</si>
  <si>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</si>
  <si>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</si>
  <si>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</si>
  <si>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</si>
  <si>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</si>
  <si>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</si>
  <si>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</si>
  <si>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</si>
  <si>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</si>
  <si>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</si>
  <si>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</si>
  <si>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</si>
  <si>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</si>
  <si>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</si>
  <si>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</si>
  <si>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</si>
  <si>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</si>
  <si>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</si>
  <si>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</si>
  <si>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</si>
  <si>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</si>
  <si>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</si>
  <si>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</si>
  <si>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</si>
  <si>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</si>
  <si>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</si>
  <si>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</si>
  <si>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</si>
  <si>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</si>
  <si>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</si>
  <si>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</si>
  <si>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</si>
  <si>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</si>
  <si>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</si>
  <si>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</si>
  <si>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</si>
  <si>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</si>
  <si>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</si>
  <si>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</si>
  <si>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</si>
  <si>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</si>
  <si>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</si>
  <si>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</si>
  <si>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</si>
  <si>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</si>
  <si>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</si>
  <si>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</si>
  <si>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</si>
  <si>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</si>
  <si>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</si>
  <si>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</si>
  <si>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</si>
  <si>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</si>
  <si>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</si>
  <si>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</si>
  <si>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</si>
  <si>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</si>
  <si>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</si>
  <si>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</si>
  <si>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</si>
  <si>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</si>
  <si>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</si>
  <si>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</si>
  <si>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</si>
  <si>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</si>
  <si>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</si>
  <si>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</si>
  <si>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</si>
  <si>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</si>
  <si>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</si>
  <si>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</si>
  <si>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</si>
  <si>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</si>
  <si>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</si>
  <si>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</si>
  <si>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</si>
  <si>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</si>
  <si>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</si>
  <si>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</si>
  <si>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</si>
  <si>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</si>
  <si>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</si>
  <si>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</si>
  <si>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</si>
  <si>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</si>
  <si>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</si>
  <si>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</si>
  <si>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</si>
  <si>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</si>
  <si>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</si>
  <si>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</si>
  <si>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</si>
  <si>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</si>
  <si>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</si>
  <si>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</si>
  <si>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</si>
  <si>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</si>
  <si>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</si>
  <si>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</si>
  <si>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</si>
  <si>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</si>
  <si>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</si>
  <si>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</si>
  <si>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</si>
  <si>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</si>
  <si>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</si>
  <si>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</si>
  <si>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</si>
  <si>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</si>
  <si>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</si>
  <si>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</si>
  <si>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</si>
  <si>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</si>
  <si>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</si>
  <si>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</si>
  <si>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</si>
  <si>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</si>
  <si>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</si>
  <si>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</si>
  <si>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</si>
  <si>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</si>
  <si>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</si>
  <si>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</si>
  <si>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</si>
  <si>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</si>
  <si>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</si>
  <si>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</si>
  <si>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</si>
  <si>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</si>
  <si>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</si>
  <si>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</si>
  <si>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</si>
  <si>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</si>
  <si>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</si>
  <si>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</si>
  <si>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</si>
  <si>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</si>
  <si>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</si>
  <si>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</si>
  <si>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</si>
  <si>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</si>
  <si>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</si>
  <si>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</si>
  <si>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</si>
  <si>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</si>
  <si>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</si>
  <si>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</si>
  <si>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</si>
  <si>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</si>
  <si>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</si>
  <si>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</si>
  <si>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</si>
  <si>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</si>
  <si>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</si>
  <si>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</si>
  <si>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</si>
  <si>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</si>
  <si>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</si>
  <si>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</si>
  <si>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</si>
  <si>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</si>
  <si>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</si>
  <si>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</si>
  <si>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</si>
  <si>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</si>
  <si>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</si>
  <si>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</si>
  <si>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</si>
  <si>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</si>
  <si>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</si>
  <si>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</si>
  <si>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</si>
  <si>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</si>
  <si>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</si>
  <si>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</si>
  <si>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</si>
  <si>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</si>
  <si>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</si>
  <si>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</si>
  <si>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</si>
  <si>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</si>
  <si>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</si>
  <si>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</si>
  <si>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</si>
  <si>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</si>
  <si>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</si>
  <si>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</si>
  <si>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</si>
  <si>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</si>
  <si>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</si>
  <si>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</si>
  <si>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</si>
  <si>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</si>
  <si>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</si>
  <si>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</si>
  <si>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</si>
  <si>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</si>
  <si>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</si>
  <si>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</si>
  <si>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</si>
  <si>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</si>
  <si>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</si>
  <si>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</si>
  <si>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</si>
  <si>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</si>
  <si>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</si>
  <si>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</si>
  <si>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</si>
  <si>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</si>
  <si>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</si>
  <si>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</si>
  <si>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</si>
  <si>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</si>
  <si>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</si>
  <si>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</si>
  <si>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</si>
  <si>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</si>
  <si>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</si>
  <si>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</si>
  <si>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</si>
  <si>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</si>
  <si>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</si>
  <si>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</si>
  <si>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</si>
  <si>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</si>
  <si>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</si>
  <si>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</si>
  <si>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</si>
  <si>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</si>
  <si>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</si>
  <si>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</si>
  <si>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</si>
  <si>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</si>
  <si>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</si>
  <si>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</si>
  <si>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</si>
  <si>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</si>
  <si>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</si>
  <si>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</si>
  <si>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</si>
  <si>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</si>
  <si>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</si>
  <si>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</si>
  <si>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</si>
  <si>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</si>
  <si>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</si>
  <si>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</si>
  <si>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</si>
  <si>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</si>
  <si>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</si>
  <si>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</si>
  <si>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</si>
  <si>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</si>
  <si>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</si>
  <si>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</si>
  <si>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</si>
  <si>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</si>
  <si>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</si>
  <si>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</si>
  <si>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</si>
  <si>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</si>
  <si>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</si>
  <si>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</si>
  <si>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</si>
  <si>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</si>
  <si>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</si>
  <si>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</si>
  <si>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</si>
  <si>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</si>
  <si>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</si>
  <si>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</si>
  <si>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</si>
  <si>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</si>
  <si>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</si>
  <si>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</si>
  <si>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</si>
  <si>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</si>
  <si>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</si>
  <si>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</si>
  <si>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</si>
  <si>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</si>
  <si>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</si>
  <si>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</si>
  <si>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</si>
  <si>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</si>
  <si>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</si>
  <si>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</si>
  <si>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</si>
  <si>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</si>
  <si>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</si>
  <si>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</si>
  <si>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</si>
  <si>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</si>
  <si>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</si>
  <si>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</si>
  <si>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</si>
  <si>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</si>
  <si>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</si>
  <si>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</si>
  <si>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</si>
  <si>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</si>
  <si>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</si>
  <si>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</si>
  <si>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</si>
  <si>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</si>
  <si>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</si>
  <si>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</si>
  <si>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</si>
  <si>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</si>
  <si>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</si>
  <si>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</si>
  <si>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</si>
  <si>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</si>
  <si>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</si>
  <si>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</si>
  <si>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</si>
  <si>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</si>
  <si>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</si>
  <si>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</si>
  <si>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</si>
  <si>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</si>
  <si>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</si>
  <si>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</si>
  <si>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</si>
  <si>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</si>
  <si>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</si>
  <si>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</si>
  <si>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</si>
  <si>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</si>
  <si>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</si>
  <si>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</si>
  <si>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</si>
  <si>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</si>
  <si>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</si>
  <si>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</si>
  <si>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</si>
  <si>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</si>
  <si>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</si>
  <si>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</si>
  <si>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</si>
  <si>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</si>
  <si>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</si>
  <si>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</si>
  <si>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</si>
  <si>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</si>
  <si>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</si>
  <si>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</si>
  <si>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</si>
  <si>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</si>
  <si>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</si>
  <si>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</si>
  <si>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</si>
  <si>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</si>
  <si>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</si>
  <si>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</si>
  <si>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</si>
  <si>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</si>
  <si>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</si>
  <si>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</si>
  <si>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</si>
  <si>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</si>
  <si>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</si>
  <si>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</si>
  <si>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</si>
  <si>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</si>
  <si>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</si>
  <si>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</si>
  <si>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</si>
  <si>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</si>
  <si>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</si>
  <si>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</si>
  <si>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</si>
  <si>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</si>
  <si>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</si>
  <si>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</si>
  <si>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</si>
  <si>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</si>
  <si>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</si>
  <si>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</si>
  <si>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</si>
  <si>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</si>
  <si>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</si>
  <si>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</si>
  <si>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</si>
  <si>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</si>
  <si>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</si>
  <si>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</si>
  <si>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</si>
  <si>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</si>
  <si>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</si>
  <si>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</si>
  <si>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</si>
  <si>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</si>
  <si>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</si>
  <si>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</si>
  <si>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</si>
  <si>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</si>
  <si>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</si>
  <si>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</si>
  <si>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</si>
  <si>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</si>
  <si>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</si>
  <si>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</si>
  <si>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</si>
  <si>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</si>
  <si>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</si>
  <si>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</si>
  <si>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</si>
  <si>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</si>
  <si>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</si>
  <si>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</si>
  <si>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</si>
  <si>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</si>
  <si>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</si>
  <si>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</si>
  <si>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</si>
  <si>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</si>
  <si>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</si>
  <si>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</si>
  <si>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</si>
  <si>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</si>
  <si>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</si>
  <si>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</si>
  <si>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</si>
  <si>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</si>
  <si>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</si>
  <si>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</si>
  <si>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</si>
  <si>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</si>
  <si>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</si>
  <si>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</si>
  <si>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</si>
  <si>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</si>
  <si>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</si>
  <si>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</si>
  <si>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</si>
  <si>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</si>
  <si>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</si>
  <si>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</si>
  <si>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</si>
  <si>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</si>
  <si>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</si>
  <si>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</si>
  <si>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</si>
  <si>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</si>
  <si>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</si>
  <si>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</si>
  <si>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</si>
  <si>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</si>
  <si>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</si>
  <si>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</si>
  <si>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</si>
  <si>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</si>
  <si>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</si>
  <si>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</si>
  <si>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</si>
  <si>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</si>
  <si>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</si>
  <si>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</si>
  <si>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</si>
  <si>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</si>
  <si>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</si>
  <si>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</si>
  <si>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</si>
  <si>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</si>
  <si>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</si>
  <si>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</si>
  <si>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</si>
  <si>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</si>
  <si>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</si>
  <si>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</si>
  <si>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</si>
  <si>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</si>
  <si>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</si>
  <si>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</si>
  <si>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</si>
  <si>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</si>
  <si>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</si>
  <si>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</si>
  <si>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</si>
  <si>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</si>
  <si>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</si>
  <si>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</si>
  <si>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</si>
  <si>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</si>
  <si>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</si>
  <si>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</si>
  <si>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</si>
  <si>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</si>
  <si>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</si>
  <si>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</si>
  <si>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</si>
  <si>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</si>
  <si>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</si>
  <si>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</si>
  <si>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</si>
  <si>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</si>
  <si>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</si>
  <si>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</si>
  <si>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</si>
  <si>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</si>
  <si>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</si>
  <si>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</si>
  <si>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</si>
  <si>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</si>
  <si>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</si>
  <si>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</si>
  <si>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</si>
  <si>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</si>
  <si>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</si>
  <si>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</si>
  <si>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</si>
  <si>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</si>
  <si>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</si>
  <si>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</si>
  <si>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</si>
  <si>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</si>
  <si>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</si>
  <si>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</si>
  <si>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</si>
  <si>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</si>
  <si>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</si>
  <si>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</si>
  <si>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</si>
  <si>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</si>
  <si>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</si>
  <si>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</si>
  <si>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</si>
  <si>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</si>
  <si>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</si>
  <si>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</si>
  <si>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</si>
  <si>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</si>
  <si>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</si>
  <si>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</si>
  <si>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</si>
  <si>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</si>
  <si>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</si>
  <si>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</si>
  <si>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</si>
  <si>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</si>
  <si>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</si>
  <si>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</si>
  <si>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</si>
  <si>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</si>
  <si>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</si>
  <si>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</si>
  <si>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</si>
  <si>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</si>
  <si>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</si>
  <si>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</si>
  <si>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</si>
  <si>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</si>
  <si>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</si>
  <si>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</si>
  <si>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</si>
  <si>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</si>
  <si>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</si>
  <si>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</si>
  <si>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</si>
  <si>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</si>
  <si>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</si>
  <si>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</si>
  <si>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</si>
  <si>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</si>
  <si>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</si>
  <si>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</si>
  <si>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</si>
  <si>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</si>
  <si>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</si>
  <si>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</si>
  <si>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</si>
  <si>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</si>
  <si>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</si>
  <si>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</si>
  <si>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</si>
  <si>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</si>
  <si>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</si>
  <si>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</si>
  <si>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</si>
  <si>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</si>
  <si>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</si>
  <si>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</si>
  <si>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</si>
  <si>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</si>
  <si>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</si>
  <si>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</si>
  <si>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</si>
  <si>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</si>
  <si>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</si>
  <si>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</si>
  <si>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</si>
  <si>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</si>
  <si>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</si>
  <si>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</si>
  <si>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</si>
  <si>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</si>
  <si>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</si>
  <si>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</si>
  <si>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</si>
  <si>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</si>
  <si>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</si>
  <si>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</si>
  <si>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</si>
  <si>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</si>
  <si>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</si>
  <si>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</si>
  <si>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</si>
  <si>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</si>
  <si>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</si>
  <si>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</si>
  <si>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</si>
  <si>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</si>
  <si>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</si>
  <si>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</si>
  <si>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</si>
  <si>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</si>
  <si>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</si>
  <si>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</si>
  <si>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</si>
  <si>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</si>
  <si>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</si>
  <si>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</si>
  <si>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</si>
  <si>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</si>
  <si>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</si>
  <si>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</si>
  <si>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</si>
  <si>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</si>
  <si>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</si>
  <si>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</si>
  <si>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</si>
  <si>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</si>
  <si>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</si>
  <si>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</si>
  <si>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</si>
  <si>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</si>
  <si>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</si>
  <si>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</si>
  <si>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</si>
  <si>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</si>
  <si>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</si>
  <si>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</si>
  <si>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</si>
  <si>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</si>
  <si>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</si>
  <si>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</si>
  <si>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</si>
  <si>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</si>
  <si>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</si>
  <si>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</si>
  <si>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</si>
  <si>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</si>
  <si>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</si>
  <si>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</si>
  <si>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</si>
  <si>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</si>
  <si>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</si>
  <si>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</si>
  <si>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</si>
  <si>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</si>
  <si>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</si>
  <si>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</si>
  <si>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</si>
  <si>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</si>
  <si>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</si>
  <si>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</si>
  <si>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</si>
  <si>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</si>
  <si>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</si>
  <si>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</si>
  <si>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</si>
  <si>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</si>
  <si>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</si>
  <si>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</si>
  <si>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</si>
  <si>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</si>
  <si>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</si>
  <si>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</si>
  <si>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</si>
  <si>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</si>
  <si>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</si>
  <si>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</si>
  <si>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</si>
  <si>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</si>
  <si>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</si>
  <si>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</si>
  <si>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</si>
  <si>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</si>
  <si>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</si>
  <si>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</si>
  <si>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</si>
  <si>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</si>
  <si>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</si>
  <si>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</si>
  <si>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</si>
  <si>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</si>
  <si>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</si>
  <si>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</si>
  <si>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</si>
  <si>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</si>
  <si>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</si>
  <si>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</si>
  <si>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</si>
  <si>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</si>
  <si>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</si>
  <si>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</si>
  <si>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</si>
  <si>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</si>
  <si>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</si>
  <si>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</si>
  <si>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</si>
  <si>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</si>
  <si>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</si>
  <si>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</si>
  <si>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</si>
  <si>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</si>
  <si>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</si>
  <si>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</si>
  <si>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</si>
  <si>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</si>
  <si>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</si>
  <si>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</si>
  <si>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</si>
  <si>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</si>
  <si>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</si>
  <si>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</si>
  <si>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</si>
  <si>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</si>
  <si>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</si>
  <si>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</si>
  <si>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</si>
  <si>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</si>
  <si>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</si>
  <si>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</si>
  <si>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</si>
  <si>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</si>
  <si>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</si>
  <si>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</si>
  <si>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</si>
  <si>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</si>
  <si>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</si>
  <si>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</si>
  <si>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</si>
  <si>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</si>
  <si>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</si>
  <si>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</si>
  <si>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</si>
  <si>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</si>
  <si>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</si>
  <si>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</si>
  <si>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</si>
  <si>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</si>
  <si>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</si>
  <si>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</si>
  <si>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</si>
  <si>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</si>
  <si>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</si>
  <si>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</si>
  <si>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</si>
  <si>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</si>
  <si>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</si>
  <si>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</si>
  <si>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</si>
  <si>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</si>
  <si>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</si>
  <si>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</si>
  <si>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</si>
  <si>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</si>
  <si>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</si>
  <si>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</si>
  <si>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</si>
  <si>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</si>
  <si>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</si>
  <si>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</si>
  <si>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</si>
  <si>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</si>
  <si>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</si>
  <si>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</si>
  <si>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</si>
  <si>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</si>
  <si>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</si>
  <si>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</si>
  <si>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</si>
  <si>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</si>
  <si>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</si>
  <si>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</si>
  <si>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</si>
  <si>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</si>
  <si>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</si>
  <si>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</si>
  <si>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</si>
  <si>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</si>
  <si>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</si>
  <si>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</si>
  <si>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</si>
  <si>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</si>
  <si>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</si>
  <si>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</si>
  <si>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</si>
  <si>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</si>
  <si>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</si>
  <si>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</si>
  <si>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</si>
  <si>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</si>
  <si>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</si>
  <si>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</si>
  <si>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</si>
  <si>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</si>
  <si>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</si>
  <si>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</si>
  <si>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</si>
  <si>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</si>
  <si>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</si>
  <si>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</si>
  <si>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</si>
  <si>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</si>
  <si>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</si>
  <si>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</si>
  <si>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</si>
  <si>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</si>
  <si>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</si>
  <si>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</si>
  <si>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</si>
  <si>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</si>
  <si>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</si>
  <si>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</si>
  <si>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</si>
  <si>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</si>
  <si>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</si>
  <si>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</si>
  <si>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</si>
  <si>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</si>
  <si>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</si>
  <si>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</si>
  <si>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</si>
  <si>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</si>
  <si>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</si>
  <si>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</si>
  <si>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</si>
  <si>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</si>
  <si>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</si>
  <si>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</si>
  <si>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</si>
  <si>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</si>
  <si>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</si>
  <si>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</si>
  <si>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</si>
  <si>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</si>
  <si>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</si>
  <si>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</si>
  <si>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</si>
  <si>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</si>
  <si>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</si>
  <si>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</si>
  <si>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</si>
  <si>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</si>
  <si>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</si>
  <si>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</si>
  <si>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</si>
  <si>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</si>
  <si>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</si>
  <si>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</si>
  <si>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</si>
  <si>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</si>
  <si>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</si>
  <si>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</si>
  <si>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</si>
  <si>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</si>
  <si>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</si>
  <si>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</si>
  <si>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</si>
  <si>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</si>
  <si>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</si>
  <si>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</si>
  <si>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</si>
  <si>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</si>
  <si>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</si>
  <si>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</si>
  <si>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</si>
  <si>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</si>
  <si>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</si>
  <si>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</si>
  <si>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</si>
  <si>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</si>
  <si>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</si>
  <si>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</si>
  <si>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</si>
  <si>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</si>
  <si>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</si>
  <si>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</si>
  <si>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</si>
  <si>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</si>
  <si>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</si>
  <si>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</si>
  <si>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</si>
  <si>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</si>
  <si>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</si>
  <si>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</si>
  <si>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</si>
  <si>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</si>
  <si>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</si>
  <si>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</si>
  <si>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</si>
  <si>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</si>
  <si>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</si>
  <si>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</si>
  <si>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</si>
  <si>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</si>
  <si>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</si>
  <si>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</si>
  <si>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</si>
  <si>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</si>
  <si>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</si>
  <si>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</si>
  <si>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</si>
  <si>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</si>
  <si>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</si>
  <si>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</si>
  <si>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</si>
  <si>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</si>
  <si>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</si>
  <si>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</si>
  <si>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</si>
  <si>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</si>
  <si>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</si>
  <si>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</si>
  <si>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</si>
  <si>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</si>
  <si>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</si>
  <si>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</si>
  <si>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</si>
  <si>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</si>
  <si>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</si>
  <si>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</si>
  <si>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</si>
  <si>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</si>
  <si>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</si>
  <si>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</si>
  <si>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</si>
  <si>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</si>
  <si>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</si>
  <si>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</si>
  <si>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</si>
  <si>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</si>
  <si>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</si>
  <si>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</si>
  <si>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</si>
  <si>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</si>
  <si>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</si>
  <si>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</si>
  <si>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</si>
  <si>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</si>
  <si>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</si>
  <si>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</si>
  <si>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</si>
  <si>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</si>
  <si>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</si>
  <si>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</si>
  <si>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</si>
  <si>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</si>
  <si>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</si>
  <si>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</si>
  <si>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</si>
  <si>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</si>
  <si>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</si>
  <si>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</si>
  <si>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</si>
  <si>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</si>
  <si>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</si>
  <si>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</si>
  <si>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</si>
  <si>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</si>
  <si>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</si>
  <si>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</si>
  <si>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</si>
  <si>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</si>
  <si>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</si>
  <si>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</si>
  <si>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</si>
  <si>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</si>
  <si>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</si>
  <si>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</si>
  <si>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</si>
  <si>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</si>
  <si>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</si>
  <si>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</si>
  <si>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</si>
  <si>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</si>
  <si>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</si>
  <si>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</si>
  <si>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</si>
  <si>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</si>
  <si>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</si>
  <si>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</si>
  <si>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</si>
  <si>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</si>
  <si>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</si>
  <si>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</si>
  <si>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</si>
  <si>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</si>
  <si>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</si>
  <si>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</si>
  <si>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</si>
  <si>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</si>
  <si>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</si>
  <si>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</si>
  <si>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</si>
  <si>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</si>
  <si>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</si>
  <si>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</si>
  <si>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</si>
  <si>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</si>
  <si>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</si>
  <si>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</si>
  <si>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</si>
  <si>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</si>
  <si>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</si>
  <si>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</si>
  <si>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</si>
  <si>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</si>
  <si>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</si>
  <si>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</si>
  <si>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</si>
  <si>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</si>
  <si>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</si>
  <si>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</si>
  <si>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</si>
  <si>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</si>
  <si>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</si>
  <si>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</si>
  <si>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</si>
  <si>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</si>
  <si>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</si>
  <si>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</si>
  <si>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</si>
  <si>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</si>
  <si>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</si>
  <si>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</si>
  <si>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</si>
  <si>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</si>
  <si>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</si>
  <si>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</si>
  <si>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</si>
  <si>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</si>
  <si>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</si>
  <si>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</si>
  <si>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</si>
  <si>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</si>
  <si>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</si>
  <si>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</si>
  <si>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</si>
  <si>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</si>
  <si>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</si>
  <si>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</si>
  <si>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</si>
  <si>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</si>
  <si>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</si>
  <si>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</si>
  <si>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</si>
  <si>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</si>
  <si>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</si>
  <si>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</si>
  <si>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</si>
  <si>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</si>
  <si>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</si>
  <si>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</si>
  <si>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</si>
  <si>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</si>
  <si>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</si>
  <si>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</si>
  <si>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</si>
  <si>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</si>
  <si>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</si>
  <si>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</si>
  <si>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</si>
  <si>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</si>
  <si>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</si>
  <si>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</si>
  <si>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</si>
  <si>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</si>
  <si>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</si>
  <si>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</si>
  <si>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</si>
  <si>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</si>
  <si>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</si>
  <si>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</si>
  <si>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</si>
  <si>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</si>
  <si>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</si>
  <si>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</si>
  <si>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</si>
  <si>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</si>
  <si>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</si>
  <si>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</si>
  <si>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</si>
  <si>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</si>
  <si>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</si>
  <si>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</si>
  <si>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</si>
  <si>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</si>
  <si>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</si>
  <si>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</si>
  <si>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</si>
  <si>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</si>
  <si>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</si>
  <si>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</si>
  <si>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</si>
  <si>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</si>
  <si>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</si>
  <si>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</si>
  <si>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</si>
  <si>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</si>
  <si>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</si>
  <si>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</si>
  <si>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</si>
  <si>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</si>
  <si>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</si>
  <si>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</si>
  <si>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</si>
  <si>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</si>
  <si>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</si>
  <si>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</si>
  <si>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</si>
  <si>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</si>
  <si>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</si>
  <si>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</si>
  <si>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</si>
  <si>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</si>
  <si>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</si>
  <si>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</si>
  <si>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</si>
  <si>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</si>
  <si>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</si>
  <si>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</si>
  <si>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</si>
  <si>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</si>
  <si>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</si>
  <si>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</si>
  <si>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</si>
  <si>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</si>
  <si>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</si>
  <si>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</si>
  <si>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</si>
  <si>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</si>
  <si>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</si>
  <si>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</si>
  <si>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</si>
  <si>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</si>
  <si>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</si>
  <si>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</si>
  <si>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</si>
  <si>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</si>
  <si>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</si>
  <si>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</si>
  <si>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</si>
  <si>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</si>
  <si>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</si>
  <si>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</si>
  <si>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</si>
  <si>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</si>
  <si>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</si>
  <si>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</si>
  <si>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</si>
  <si>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</si>
  <si>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</si>
  <si>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</si>
  <si>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</si>
  <si>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</si>
  <si>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</si>
  <si>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</si>
  <si>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</si>
  <si>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</si>
  <si>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</si>
  <si>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</si>
  <si>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</si>
  <si>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</si>
  <si>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</si>
  <si>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</si>
  <si>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</si>
  <si>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</si>
  <si>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</si>
  <si>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</si>
  <si>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</si>
  <si>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</si>
  <si>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</si>
  <si>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</si>
  <si>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</si>
  <si>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</si>
  <si>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</si>
  <si>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</si>
  <si>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</si>
  <si>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</si>
  <si>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</si>
  <si>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</si>
  <si>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</si>
  <si>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</si>
  <si>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</si>
  <si>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</si>
  <si>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</si>
  <si>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</si>
  <si>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</si>
  <si>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</si>
  <si>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</si>
  <si>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</si>
  <si>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</si>
  <si>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</si>
  <si>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</si>
  <si>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</si>
  <si>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</si>
  <si>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</si>
  <si>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</si>
  <si>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</si>
  <si>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</si>
  <si>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</si>
  <si>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</si>
  <si>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</si>
  <si>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</si>
  <si>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</si>
  <si>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</si>
  <si>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</si>
  <si>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</si>
  <si>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</si>
  <si>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</si>
  <si>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</si>
  <si>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</si>
  <si>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</si>
  <si>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</si>
  <si>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</si>
  <si>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</si>
  <si>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</si>
  <si>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</si>
  <si>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</si>
  <si>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</si>
  <si>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</si>
  <si>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</si>
  <si>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</si>
  <si>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</si>
  <si>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</si>
  <si>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</si>
  <si>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</si>
  <si>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</si>
  <si>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</si>
  <si>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</si>
  <si>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</si>
  <si>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</si>
  <si>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</si>
  <si>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</si>
  <si>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</si>
  <si>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</si>
  <si>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</si>
  <si>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</si>
  <si>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</si>
  <si>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</si>
  <si>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</si>
  <si>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</si>
  <si>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</si>
  <si>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</si>
  <si>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</si>
  <si>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</si>
  <si>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</si>
  <si>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</si>
  <si>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</si>
  <si>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</si>
  <si>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</si>
  <si>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</si>
  <si>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</si>
  <si>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</si>
  <si>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</si>
  <si>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</si>
  <si>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</si>
  <si>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</si>
  <si>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</si>
  <si>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</si>
  <si>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</si>
  <si>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</si>
  <si>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</si>
  <si>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</si>
  <si>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</si>
  <si>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</si>
  <si>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</si>
  <si>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</si>
  <si>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</si>
  <si>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</si>
  <si>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</si>
  <si>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</si>
  <si>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</si>
  <si>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</si>
  <si>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</si>
  <si>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</si>
  <si>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</si>
  <si>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</si>
  <si>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</si>
  <si>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</si>
  <si>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</si>
  <si>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</si>
  <si>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</si>
  <si>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</si>
  <si>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</si>
  <si>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</si>
  <si>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</si>
  <si>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</si>
  <si>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</si>
  <si>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</si>
  <si>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</si>
  <si>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</si>
  <si>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</si>
  <si>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</si>
  <si>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</si>
  <si>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</si>
  <si>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</si>
  <si>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</si>
  <si>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</si>
  <si>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</si>
  <si>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</si>
  <si>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</si>
  <si>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</si>
  <si>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</si>
  <si>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</si>
  <si>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</si>
  <si>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</si>
  <si>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</si>
  <si>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</si>
  <si>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</si>
  <si>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</si>
  <si>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</si>
  <si>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</si>
  <si>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</si>
  <si>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</si>
  <si>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</si>
  <si>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</si>
  <si>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</si>
  <si>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</si>
  <si>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</si>
  <si>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</si>
  <si>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</si>
  <si>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</si>
  <si>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</si>
  <si>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</si>
  <si>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</si>
  <si>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</si>
  <si>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</si>
  <si>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</si>
  <si>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</si>
  <si>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</si>
  <si>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</si>
  <si>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</si>
  <si>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</si>
  <si>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</si>
  <si>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</si>
  <si>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</si>
  <si>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</si>
  <si>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</si>
  <si>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</si>
  <si>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</si>
  <si>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</si>
  <si>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</si>
  <si>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</si>
  <si>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</si>
  <si>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</si>
  <si>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</si>
  <si>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</si>
  <si>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</si>
  <si>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</si>
  <si>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</si>
  <si>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</si>
  <si>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</si>
  <si>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</si>
  <si>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</si>
  <si>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</si>
  <si>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</si>
  <si>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</si>
  <si>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</si>
  <si>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</si>
  <si>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</si>
  <si>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</si>
  <si>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</si>
  <si>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</si>
  <si>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</si>
  <si>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</si>
  <si>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</si>
  <si>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</si>
  <si>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</si>
  <si>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</si>
  <si>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</si>
  <si>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</si>
  <si>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</si>
  <si>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</si>
  <si>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</si>
  <si>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</si>
  <si>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</si>
  <si>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</si>
  <si>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</si>
  <si>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</si>
  <si>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</si>
  <si>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</si>
  <si>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</si>
  <si>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</si>
  <si>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</si>
  <si>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</si>
  <si>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</si>
  <si>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</si>
  <si>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</si>
  <si>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</si>
  <si>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</si>
  <si>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</si>
  <si>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</si>
  <si>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</si>
  <si>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</si>
  <si>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</si>
  <si>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</si>
  <si>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</si>
  <si>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</si>
  <si>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</si>
  <si>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</si>
  <si>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</si>
  <si>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</si>
  <si>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</si>
  <si>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</si>
  <si>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</si>
  <si>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</si>
  <si>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</si>
  <si>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</si>
  <si>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</si>
  <si>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</si>
  <si>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</si>
  <si>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</si>
  <si>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</si>
  <si>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</si>
  <si>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</si>
  <si>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</si>
  <si>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</si>
  <si>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</si>
  <si>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</si>
  <si>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</si>
  <si>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</si>
  <si>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</si>
  <si>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</si>
  <si>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</si>
  <si>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</si>
  <si>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</si>
  <si>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</si>
  <si>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</si>
  <si>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</si>
  <si>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</si>
  <si>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</si>
  <si>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</si>
  <si>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</si>
  <si>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</si>
  <si>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</si>
  <si>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</si>
  <si>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</si>
  <si>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</si>
  <si>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</si>
  <si>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</si>
  <si>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</si>
  <si>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</si>
  <si>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</si>
  <si>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</si>
  <si>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</si>
  <si>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</si>
  <si>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</si>
  <si>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</si>
  <si>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</si>
  <si>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</si>
  <si>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</si>
  <si>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</si>
  <si>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</si>
  <si>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</si>
  <si>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</si>
  <si>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</si>
  <si>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</si>
  <si>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</si>
  <si>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</si>
  <si>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</si>
  <si>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</si>
  <si>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</si>
  <si>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</si>
  <si>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</si>
  <si>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</si>
  <si>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</si>
  <si>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</si>
  <si>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</si>
  <si>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</si>
  <si>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</si>
  <si>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</si>
  <si>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</si>
  <si>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</si>
  <si>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</si>
  <si>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</si>
  <si>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</si>
  <si>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</si>
  <si>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</si>
  <si>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</si>
  <si>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</si>
  <si>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</si>
  <si>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</si>
  <si>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</si>
  <si>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</si>
  <si>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</si>
  <si>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</si>
  <si>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</si>
  <si>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</si>
  <si>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</si>
  <si>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</si>
  <si>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</si>
  <si>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</si>
  <si>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</si>
  <si>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</si>
  <si>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</si>
  <si>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</si>
  <si>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</si>
  <si>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</si>
  <si>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</si>
  <si>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</si>
  <si>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</si>
  <si>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</si>
  <si>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</si>
  <si>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</si>
  <si>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</si>
  <si>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</si>
  <si>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</si>
  <si>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</si>
  <si>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</si>
  <si>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</si>
  <si>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</si>
  <si>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</si>
  <si>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</si>
  <si>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</si>
  <si>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</si>
  <si>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</si>
  <si>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</si>
  <si>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</si>
  <si>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</si>
  <si>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</si>
  <si>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</si>
  <si>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</si>
  <si>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</si>
  <si>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</si>
  <si>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</si>
  <si>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</si>
  <si>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</si>
  <si>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</si>
  <si>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</si>
  <si>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</si>
  <si>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</si>
  <si>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</si>
  <si>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</si>
  <si>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</si>
  <si>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</si>
  <si>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</si>
  <si>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</si>
  <si>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</si>
  <si>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</si>
  <si>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</si>
  <si>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</si>
  <si>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</si>
  <si>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</si>
  <si>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</si>
  <si>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</si>
  <si>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</si>
  <si>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</si>
  <si>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</si>
  <si>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</si>
  <si>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</si>
  <si>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</si>
  <si>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</si>
  <si>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</si>
  <si>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</si>
  <si>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</si>
  <si>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</si>
  <si>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</si>
  <si>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</si>
  <si>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</si>
  <si>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</si>
  <si>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</si>
  <si>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</si>
  <si>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</si>
  <si>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</si>
  <si>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</si>
  <si>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</si>
  <si>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</si>
  <si>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</si>
  <si>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</si>
  <si>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</si>
  <si>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</si>
  <si>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</si>
  <si>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</si>
  <si>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</si>
  <si>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</si>
  <si>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</si>
  <si>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</si>
  <si>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</si>
  <si>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</si>
  <si>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</si>
  <si>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</si>
  <si>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</si>
  <si>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</si>
  <si>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</si>
  <si>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</si>
  <si>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</si>
  <si>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</si>
  <si>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</si>
  <si>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</si>
  <si>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</si>
  <si>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</si>
  <si>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</si>
  <si>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</si>
  <si>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</si>
  <si>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</si>
  <si>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</si>
  <si>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</si>
  <si>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</si>
  <si>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</si>
  <si>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</si>
  <si>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</si>
  <si>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</si>
  <si>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</si>
  <si>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</si>
  <si>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</si>
  <si>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</si>
  <si>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</si>
  <si>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</si>
  <si>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</si>
  <si>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</si>
  <si>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</si>
  <si>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</si>
  <si>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</si>
  <si>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</si>
  <si>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</si>
  <si>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</si>
  <si>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</si>
  <si>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</si>
  <si>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</si>
  <si>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</si>
  <si>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</si>
  <si>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</si>
  <si>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</si>
  <si>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</si>
  <si>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</si>
  <si>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</si>
  <si>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</si>
  <si>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</si>
  <si>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</si>
  <si>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</si>
  <si>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</si>
  <si>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</si>
  <si>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</si>
  <si>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</si>
  <si>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</si>
  <si>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</si>
  <si>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</si>
  <si>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</si>
  <si>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</si>
  <si>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</si>
  <si>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</si>
  <si>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</si>
  <si>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</si>
  <si>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</si>
  <si>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</si>
  <si>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</si>
  <si>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</si>
  <si>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</si>
  <si>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</si>
  <si>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</si>
  <si>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</si>
  <si>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</si>
  <si>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</si>
  <si>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</si>
  <si>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</si>
  <si>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</si>
  <si>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</si>
  <si>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</si>
  <si>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</si>
  <si>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</si>
  <si>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</si>
  <si>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</si>
  <si>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</si>
  <si>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</si>
  <si>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</si>
  <si>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</si>
  <si>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</si>
  <si>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</si>
  <si>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</si>
  <si>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</si>
  <si>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</si>
  <si>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</si>
  <si>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</si>
  <si>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</si>
  <si>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</si>
  <si>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</si>
  <si>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</si>
  <si>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</si>
  <si>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</si>
  <si>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</si>
  <si>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</si>
  <si>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</si>
  <si>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</si>
  <si>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</si>
  <si>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</si>
  <si>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</si>
  <si>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</si>
  <si>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</si>
  <si>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</si>
  <si>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</si>
  <si>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</si>
  <si>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</si>
  <si>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</si>
  <si>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</si>
  <si>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</si>
  <si>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</si>
  <si>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</si>
  <si>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</si>
  <si>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</si>
  <si>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</si>
  <si>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</si>
  <si>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</si>
  <si>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</si>
  <si>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</si>
  <si>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</si>
  <si>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</si>
  <si>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</si>
  <si>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</si>
  <si>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</si>
  <si>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</si>
  <si>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</si>
  <si>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</si>
  <si>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</si>
  <si>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</si>
  <si>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</si>
  <si>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</si>
  <si>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</si>
  <si>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</si>
  <si>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</si>
  <si>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</si>
  <si>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</si>
  <si>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</si>
  <si>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</si>
  <si>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</si>
  <si>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</si>
  <si>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</si>
  <si>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</si>
  <si>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</si>
  <si>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</si>
  <si>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</si>
  <si>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</si>
  <si>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</si>
  <si>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</si>
  <si>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</si>
  <si>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</si>
  <si>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</si>
  <si>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</si>
  <si>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</si>
  <si>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</si>
  <si>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</si>
  <si>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</si>
  <si>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</si>
  <si>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</si>
  <si>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</si>
  <si>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</si>
  <si>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</si>
  <si>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</si>
  <si>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</si>
  <si>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</si>
  <si>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</si>
  <si>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</si>
  <si>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</si>
  <si>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</si>
  <si>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</si>
  <si>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</si>
  <si>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</si>
  <si>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</si>
  <si>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</si>
  <si>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</si>
  <si>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</si>
  <si>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</si>
  <si>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</si>
  <si>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</si>
  <si>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</si>
  <si>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</si>
  <si>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</si>
  <si>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</si>
  <si>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</si>
  <si>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</si>
  <si>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</si>
  <si>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</si>
  <si>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</si>
  <si>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</si>
  <si>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</si>
  <si>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</si>
  <si>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</si>
  <si>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</si>
  <si>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</si>
  <si>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</si>
  <si>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</si>
  <si>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</si>
  <si>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</si>
  <si>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</si>
  <si>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</si>
  <si>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</si>
  <si>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</si>
  <si>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</si>
  <si>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</si>
  <si>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</si>
  <si>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</si>
  <si>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</si>
  <si>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</si>
  <si>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</si>
  <si>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</si>
  <si>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</si>
  <si>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</si>
  <si>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</si>
  <si>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</si>
  <si>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</si>
  <si>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</si>
  <si>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</si>
  <si>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</si>
  <si>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</si>
  <si>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</si>
  <si>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</si>
  <si>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</si>
  <si>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</si>
  <si>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</si>
  <si>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</si>
  <si>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</si>
  <si>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</si>
  <si>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</si>
  <si>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</si>
  <si>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</si>
  <si>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</si>
  <si>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</si>
  <si>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</si>
  <si>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</si>
  <si>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</si>
  <si>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</si>
  <si>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</si>
  <si>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</si>
  <si>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</si>
  <si>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</si>
  <si>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</si>
  <si>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</si>
  <si>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</si>
  <si>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</si>
  <si>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</si>
  <si>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</si>
  <si>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</si>
  <si>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</si>
  <si>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</si>
  <si>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</si>
  <si>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</si>
  <si>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</si>
  <si>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</si>
  <si>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</si>
  <si>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</si>
  <si>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</si>
  <si>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</si>
  <si>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</si>
  <si>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</si>
  <si>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</si>
  <si>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</si>
  <si>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</si>
  <si>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</si>
  <si>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</si>
  <si>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</si>
  <si>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</si>
  <si>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</si>
  <si>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</si>
  <si>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</si>
  <si>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</si>
  <si>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</si>
  <si>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</si>
  <si>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</si>
  <si>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</si>
  <si>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</si>
  <si>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</si>
  <si>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</si>
  <si>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</si>
  <si>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</si>
  <si>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</si>
  <si>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</si>
  <si>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</si>
  <si>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</si>
  <si>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</si>
  <si>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</si>
  <si>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</si>
  <si>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</si>
  <si>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</si>
  <si>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</si>
  <si>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</si>
  <si>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</si>
  <si>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</si>
  <si>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</si>
  <si>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</si>
  <si>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</si>
  <si>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</si>
  <si>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</si>
  <si>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</si>
  <si>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</si>
  <si>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</si>
  <si>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</si>
  <si>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</si>
  <si>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</si>
  <si>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</si>
  <si>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</si>
  <si>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</si>
  <si>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</si>
  <si>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</si>
  <si>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</si>
  <si>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</si>
  <si>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</si>
  <si>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</si>
  <si>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</si>
  <si>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</si>
  <si>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</si>
  <si>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</si>
  <si>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</si>
  <si>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</si>
  <si>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</si>
  <si>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</si>
  <si>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</si>
  <si>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</si>
  <si>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</si>
  <si>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</si>
  <si>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</si>
  <si>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</si>
  <si>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</si>
  <si>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</si>
  <si>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</si>
  <si>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</si>
  <si>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</si>
  <si>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</si>
  <si>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</si>
  <si>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</si>
  <si>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</si>
  <si>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</si>
  <si>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</si>
  <si>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</si>
  <si>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</si>
  <si>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</si>
  <si>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</si>
  <si>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</si>
  <si>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</si>
  <si>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</si>
  <si>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</si>
  <si>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</si>
  <si>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</si>
  <si>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</si>
  <si>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</si>
  <si>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</si>
  <si>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</si>
  <si>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</si>
  <si>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</si>
  <si>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</si>
  <si>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</si>
  <si>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</si>
  <si>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</si>
  <si>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</si>
  <si>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</si>
  <si>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</si>
  <si>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</si>
  <si>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</si>
  <si>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</si>
  <si>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</si>
  <si>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</si>
  <si>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</si>
  <si>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</si>
  <si>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</si>
  <si>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</si>
  <si>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</si>
  <si>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</si>
  <si>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</si>
  <si>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</si>
  <si>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</si>
  <si>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</si>
  <si>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</si>
  <si>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</si>
  <si>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</si>
  <si>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</si>
  <si>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</si>
  <si>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</si>
  <si>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</si>
  <si>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</si>
  <si>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</si>
  <si>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</si>
  <si>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</si>
  <si>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</si>
  <si>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</si>
  <si>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</si>
  <si>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</si>
  <si>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</si>
  <si>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</si>
  <si>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</si>
  <si>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</si>
  <si>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</si>
  <si>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</si>
  <si>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</si>
  <si>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</si>
  <si>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</si>
  <si>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</si>
  <si>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</si>
  <si>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</si>
  <si>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</si>
  <si>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</si>
  <si>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</si>
  <si>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</si>
  <si>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</si>
  <si>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</si>
  <si>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</si>
  <si>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</si>
  <si>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</si>
  <si>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</si>
  <si>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</si>
  <si>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</si>
  <si>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</si>
  <si>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</si>
  <si>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</si>
  <si>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</si>
  <si>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</si>
  <si>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</si>
  <si>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</si>
  <si>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</si>
  <si>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</si>
  <si>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</si>
  <si>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</si>
  <si>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</si>
  <si>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</si>
  <si>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</si>
  <si>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</si>
  <si>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</si>
  <si>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</si>
  <si>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</si>
  <si>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</si>
  <si>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</si>
  <si>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</si>
  <si>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</si>
  <si>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</si>
  <si>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</si>
  <si>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</si>
  <si>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</si>
  <si>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</si>
  <si>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</si>
  <si>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</si>
  <si>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</si>
  <si>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</si>
  <si>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</si>
  <si>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</si>
  <si>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</si>
  <si>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</si>
  <si>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</si>
  <si>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</si>
  <si>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</si>
  <si>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</si>
  <si>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</si>
  <si>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</si>
  <si>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</si>
  <si>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</si>
  <si>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</si>
  <si>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</si>
  <si>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</si>
  <si>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</si>
  <si>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</si>
  <si>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</si>
  <si>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</si>
  <si>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</si>
  <si>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</si>
  <si>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</si>
  <si>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</si>
  <si>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</si>
  <si>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</si>
  <si>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</si>
  <si>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</si>
  <si>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</si>
  <si>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</si>
  <si>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</si>
  <si>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</si>
  <si>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</si>
  <si>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</si>
  <si>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</si>
  <si>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</si>
  <si>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</si>
  <si>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</si>
  <si>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</si>
  <si>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</si>
  <si>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</si>
  <si>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</si>
  <si>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</si>
  <si>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</si>
  <si>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</si>
  <si>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</si>
  <si>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</si>
  <si>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</si>
  <si>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</si>
  <si>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</si>
  <si>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</si>
  <si>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</si>
  <si>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</si>
  <si>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</si>
  <si>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</si>
  <si>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</si>
  <si>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</si>
  <si>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</si>
  <si>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</si>
  <si>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</si>
  <si>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</si>
  <si>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</si>
  <si>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</si>
  <si>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</si>
  <si>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</si>
  <si>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</si>
  <si>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</si>
  <si>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</si>
  <si>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</si>
  <si>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</si>
  <si>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</si>
  <si>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</si>
  <si>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</si>
  <si>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</si>
  <si>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</si>
  <si>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</si>
  <si>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</si>
  <si>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</si>
  <si>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</si>
  <si>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</si>
  <si>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</si>
  <si>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</si>
  <si>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</si>
  <si>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</si>
  <si>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</si>
  <si>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</si>
  <si>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</si>
  <si>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</si>
  <si>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</si>
  <si>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</si>
  <si>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</si>
  <si>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</si>
  <si>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</si>
  <si>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</si>
  <si>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</si>
  <si>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</si>
  <si>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</si>
  <si>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</si>
  <si>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</si>
  <si>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</si>
  <si>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</si>
  <si>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</si>
  <si>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</si>
  <si>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</si>
  <si>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</si>
  <si>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</si>
  <si>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</si>
  <si>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</si>
  <si>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</si>
  <si>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</si>
  <si>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</si>
  <si>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</si>
  <si>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</si>
  <si>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</si>
  <si>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</si>
  <si>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</si>
  <si>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</si>
  <si>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</si>
  <si>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</si>
  <si>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</si>
  <si>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</si>
  <si>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</si>
  <si>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</si>
  <si>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</si>
  <si>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</si>
  <si>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</si>
  <si>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</si>
  <si>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</si>
  <si>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</si>
  <si>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</si>
  <si>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</si>
  <si>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</si>
  <si>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</si>
  <si>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</si>
  <si>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</si>
  <si>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</si>
  <si>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</si>
  <si>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</si>
  <si>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</si>
  <si>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</si>
  <si>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</si>
  <si>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</si>
  <si>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</si>
  <si>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</si>
  <si>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</si>
  <si>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</si>
  <si>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</si>
  <si>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</si>
  <si>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</si>
  <si>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</si>
  <si>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</si>
  <si>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</si>
  <si>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</si>
  <si>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</si>
  <si>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</si>
  <si>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</si>
  <si>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</si>
  <si>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</si>
  <si>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</si>
  <si>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</si>
  <si>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</si>
  <si>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</si>
  <si>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</si>
  <si>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</si>
  <si>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</si>
  <si>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</si>
  <si>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</si>
  <si>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</si>
  <si>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</si>
  <si>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</si>
  <si>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</si>
  <si>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</si>
  <si>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</si>
  <si>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</si>
  <si>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</si>
  <si>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</si>
  <si>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</si>
  <si>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</si>
  <si>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</si>
  <si>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</si>
  <si>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</si>
  <si>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</si>
  <si>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</si>
  <si>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</si>
  <si>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</si>
  <si>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</si>
  <si>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</si>
  <si>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</si>
  <si>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</si>
  <si>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</si>
  <si>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</si>
  <si>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</si>
  <si>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</si>
  <si>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</si>
  <si>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</si>
  <si>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</si>
  <si>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</si>
  <si>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</si>
  <si>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</si>
  <si>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</si>
  <si>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</si>
  <si>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</si>
  <si>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</si>
  <si>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</si>
  <si>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</si>
  <si>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</si>
  <si>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</si>
  <si>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</si>
  <si>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</si>
  <si>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</si>
  <si>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</si>
  <si>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</si>
  <si>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</si>
  <si>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</si>
  <si>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</si>
  <si>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</si>
  <si>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</si>
  <si>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</si>
  <si>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</si>
  <si>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</si>
  <si>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</si>
  <si>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</si>
  <si>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</si>
  <si>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</si>
  <si>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</si>
  <si>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</si>
  <si>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</si>
  <si>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</si>
  <si>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</si>
  <si>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</si>
  <si>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</si>
  <si>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</si>
  <si>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</si>
  <si>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</si>
  <si>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</si>
  <si>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</si>
  <si>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</si>
  <si>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</si>
  <si>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</si>
  <si>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</si>
  <si>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</si>
  <si>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</si>
  <si>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</si>
  <si>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</si>
  <si>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</si>
  <si>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</si>
  <si>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</si>
  <si>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</si>
  <si>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</si>
  <si>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</si>
  <si>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</si>
  <si>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</si>
  <si>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</si>
  <si>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</si>
  <si>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</si>
  <si>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</si>
  <si>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</si>
  <si>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</si>
  <si>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</si>
  <si>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</si>
  <si>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</si>
  <si>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</si>
  <si>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</si>
  <si>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</si>
  <si>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</si>
  <si>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</si>
  <si>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</si>
  <si>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</si>
  <si>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</si>
  <si>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</si>
  <si>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</si>
  <si>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</si>
  <si>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</si>
  <si>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</si>
  <si>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</si>
  <si>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</si>
  <si>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</si>
  <si>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</si>
  <si>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</si>
  <si>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</si>
  <si>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</si>
  <si>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</si>
  <si>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</si>
  <si>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</si>
  <si>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</si>
  <si>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</si>
  <si>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</si>
  <si>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</si>
  <si>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</si>
  <si>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</si>
  <si>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</si>
  <si>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</si>
  <si>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</si>
  <si>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</si>
  <si>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</si>
  <si>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</si>
  <si>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</si>
  <si>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</si>
  <si>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</si>
  <si>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</si>
  <si>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</si>
  <si>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</si>
  <si>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</si>
  <si>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</si>
  <si>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</si>
  <si>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</si>
  <si>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</si>
  <si>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</si>
  <si>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</si>
  <si>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</si>
  <si>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</si>
  <si>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</si>
  <si>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</si>
  <si>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</si>
  <si>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</si>
  <si>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</si>
  <si>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</si>
  <si>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</si>
  <si>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</si>
  <si>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</si>
  <si>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</si>
  <si>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</si>
  <si>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</si>
  <si>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</si>
  <si>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</si>
  <si>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</si>
  <si>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</si>
  <si>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</si>
  <si>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</si>
  <si>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</si>
  <si>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</si>
  <si>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</si>
  <si>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</si>
  <si>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</si>
  <si>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</si>
  <si>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</si>
  <si>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</si>
  <si>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</si>
  <si>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</si>
  <si>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</si>
  <si>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</si>
  <si>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</si>
  <si>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</si>
  <si>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</si>
  <si>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</si>
  <si>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</si>
  <si>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</si>
  <si>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</si>
  <si>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</si>
  <si>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</si>
  <si>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</si>
  <si>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</si>
  <si>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</si>
  <si>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</si>
  <si>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</si>
  <si>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</si>
  <si>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</si>
  <si>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</si>
  <si>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</si>
  <si>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</si>
  <si>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</si>
  <si>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</si>
  <si>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</si>
  <si>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</si>
  <si>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</si>
  <si>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</si>
  <si>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</si>
  <si>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</si>
  <si>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</si>
  <si>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</si>
  <si>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</si>
  <si>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</si>
  <si>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</si>
  <si>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</si>
  <si>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</si>
  <si>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</si>
  <si>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</si>
  <si>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</si>
  <si>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</si>
  <si>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</si>
  <si>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</si>
  <si>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</si>
  <si>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</si>
  <si>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</si>
  <si>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</si>
  <si>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</si>
  <si>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</si>
  <si>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</si>
  <si>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</si>
  <si>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</si>
  <si>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</si>
  <si>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</si>
  <si>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</si>
  <si>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</si>
  <si>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</si>
  <si>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</si>
  <si>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</si>
  <si>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</si>
  <si>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</si>
  <si>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</si>
  <si>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</si>
  <si>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</si>
  <si>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</si>
  <si>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</si>
  <si>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</si>
  <si>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</si>
  <si>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</si>
  <si>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</si>
  <si>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</si>
  <si>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</si>
  <si>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</si>
  <si>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</si>
  <si>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</si>
  <si>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</si>
  <si>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</si>
  <si>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</si>
  <si>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</si>
  <si>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</si>
  <si>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</si>
  <si>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</si>
  <si>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</si>
  <si>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</si>
  <si>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</si>
  <si>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</si>
  <si>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</si>
  <si>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</si>
  <si>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</si>
  <si>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</si>
  <si>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</si>
  <si>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</si>
  <si>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</si>
  <si>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</si>
  <si>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</si>
  <si>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</si>
  <si>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</si>
  <si>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</si>
  <si>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</si>
  <si>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</si>
  <si>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</si>
  <si>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</si>
  <si>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</si>
  <si>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</si>
  <si>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</si>
  <si>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</si>
  <si>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</si>
  <si>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</si>
  <si>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</si>
  <si>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</si>
  <si>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</si>
  <si>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</si>
  <si>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</si>
  <si>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</si>
  <si>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</si>
  <si>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</si>
  <si>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</si>
  <si>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</si>
  <si>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</si>
  <si>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</si>
  <si>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</si>
  <si>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</si>
  <si>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</si>
  <si>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</si>
  <si>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</si>
  <si>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</si>
  <si>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</si>
  <si>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</si>
  <si>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</si>
  <si>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</si>
  <si>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</si>
  <si>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</si>
  <si>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</si>
  <si>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</si>
  <si>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</si>
  <si>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</si>
  <si>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</si>
  <si>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</si>
  <si>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</si>
  <si>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</si>
  <si>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</si>
  <si>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</si>
  <si>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</si>
  <si>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</si>
  <si>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</si>
  <si>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</si>
  <si>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</si>
  <si>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</si>
  <si>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</si>
  <si>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</si>
  <si>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</si>
  <si>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</si>
  <si>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</si>
  <si>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</si>
  <si>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</si>
  <si>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</si>
  <si>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</si>
  <si>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</si>
  <si>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</si>
  <si>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</si>
  <si>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</si>
  <si>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</si>
  <si>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</si>
  <si>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</si>
  <si>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</si>
  <si>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</si>
  <si>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</si>
  <si>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</si>
  <si>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</si>
  <si>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</si>
  <si>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</si>
  <si>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</si>
  <si>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</si>
  <si>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</si>
  <si>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</si>
  <si>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</si>
  <si>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</si>
  <si>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</si>
  <si>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</si>
  <si>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</si>
  <si>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</si>
  <si>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</si>
  <si>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</si>
  <si>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</si>
  <si>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</si>
  <si>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</si>
  <si>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</si>
  <si>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</si>
  <si>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</si>
  <si>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</si>
  <si>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</si>
  <si>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</si>
  <si>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</si>
  <si>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</si>
  <si>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</si>
  <si>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</si>
  <si>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</si>
  <si>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</si>
  <si>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</si>
  <si>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</si>
  <si>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</si>
  <si>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</si>
  <si>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</si>
  <si>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</si>
  <si>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</si>
  <si>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</si>
  <si>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</si>
  <si>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</si>
  <si>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</si>
  <si>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</si>
  <si>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</si>
  <si>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</si>
  <si>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</si>
  <si>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</si>
  <si>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</si>
  <si>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</si>
  <si>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</si>
  <si>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</si>
  <si>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</si>
  <si>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</si>
  <si>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</si>
  <si>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</si>
  <si>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</si>
  <si>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</si>
  <si>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</si>
  <si>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</si>
  <si>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</si>
  <si>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</si>
  <si>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</si>
  <si>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</si>
  <si>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</si>
  <si>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</si>
  <si>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</si>
  <si>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</si>
  <si>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</si>
  <si>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</si>
  <si>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</si>
  <si>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</si>
  <si>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</si>
  <si>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</si>
  <si>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</si>
  <si>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</si>
  <si>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</si>
  <si>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</si>
  <si>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</si>
  <si>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</si>
  <si>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</si>
  <si>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</si>
  <si>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</si>
  <si>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</si>
  <si>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</si>
  <si>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</si>
  <si>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</si>
  <si>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</si>
  <si>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</si>
  <si>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</si>
  <si>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</si>
  <si>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</si>
  <si>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</si>
  <si>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</si>
  <si>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</si>
  <si>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</si>
  <si>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</si>
  <si>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</si>
  <si>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</si>
  <si>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</si>
  <si>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</si>
  <si>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</si>
  <si>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</si>
  <si>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</si>
  <si>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</si>
  <si>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</si>
  <si>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</si>
  <si>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</si>
  <si>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</si>
  <si>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</si>
  <si>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</si>
  <si>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</si>
  <si>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</si>
  <si>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</si>
  <si>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</si>
  <si>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</si>
  <si>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</si>
  <si>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</si>
  <si>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</si>
  <si>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</si>
  <si>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</si>
  <si>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</si>
  <si>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</si>
  <si>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</si>
  <si>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</si>
  <si>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</si>
  <si>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</si>
  <si>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</si>
  <si>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</si>
  <si>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</si>
  <si>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</si>
  <si>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</si>
  <si>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</si>
  <si>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</si>
  <si>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</si>
  <si>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</si>
  <si>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</si>
  <si>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</si>
  <si>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</si>
  <si>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</si>
  <si>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</si>
  <si>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</si>
  <si>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</si>
  <si>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</si>
  <si>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</si>
  <si>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</si>
  <si>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</si>
  <si>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</si>
  <si>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</si>
  <si>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</si>
  <si>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</si>
  <si>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</si>
  <si>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</si>
  <si>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</si>
  <si>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</si>
  <si>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</si>
  <si>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</si>
  <si>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</si>
  <si>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</si>
  <si>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</si>
  <si>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</si>
  <si>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</si>
  <si>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</si>
  <si>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</si>
  <si>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</si>
  <si>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</si>
  <si>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</si>
  <si>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</si>
  <si>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</si>
  <si>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</si>
  <si>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</si>
  <si>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</si>
  <si>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</si>
  <si>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</si>
  <si>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</si>
  <si>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</si>
  <si>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</si>
  <si>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</si>
  <si>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</si>
  <si>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</si>
  <si>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</si>
  <si>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</si>
  <si>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</si>
  <si>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</si>
  <si>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</si>
  <si>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</si>
  <si>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</si>
  <si>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</si>
  <si>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</si>
  <si>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</si>
  <si>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</si>
  <si>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</si>
  <si>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</si>
  <si>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</si>
  <si>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</si>
  <si>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</si>
  <si>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</si>
  <si>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</si>
  <si>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</si>
  <si>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</si>
  <si>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</si>
  <si>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</si>
  <si>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</si>
  <si>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</si>
  <si>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</si>
  <si>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</si>
  <si>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</si>
  <si>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</si>
  <si>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</si>
  <si>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</si>
  <si>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</si>
  <si>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</si>
  <si>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</si>
  <si>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</si>
  <si>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</si>
  <si>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</si>
  <si>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</si>
  <si>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</si>
  <si>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</si>
  <si>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</si>
  <si>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</si>
  <si>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</si>
  <si>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</si>
  <si>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</si>
  <si>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</si>
  <si>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</si>
  <si>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</si>
  <si>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</si>
  <si>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</si>
  <si>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</si>
  <si>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</si>
  <si>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</si>
  <si>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</si>
  <si>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</si>
  <si>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</si>
  <si>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</si>
  <si>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</si>
  <si>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</si>
  <si>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</si>
  <si>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</si>
  <si>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</si>
  <si>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</si>
  <si>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</si>
  <si>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</si>
  <si>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</si>
  <si>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</si>
  <si>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</si>
  <si>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</si>
  <si>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</si>
  <si>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</si>
  <si>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</si>
  <si>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</si>
  <si>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</si>
  <si>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</si>
  <si>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</si>
  <si>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</si>
  <si>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</si>
  <si>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</si>
  <si>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</si>
  <si>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</si>
  <si>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</si>
  <si>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</si>
  <si>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</si>
  <si>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</si>
  <si>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</si>
  <si>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</si>
  <si>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</si>
  <si>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</si>
  <si>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</si>
  <si>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</si>
  <si>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</si>
  <si>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</si>
  <si>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</si>
  <si>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</si>
  <si>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</si>
  <si>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</si>
  <si>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</si>
  <si>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</si>
  <si>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</si>
  <si>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</si>
  <si>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</si>
  <si>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</si>
  <si>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</si>
  <si>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</si>
  <si>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</si>
  <si>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</si>
  <si>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</si>
  <si>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</si>
  <si>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</si>
  <si>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</si>
  <si>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</si>
  <si>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</si>
  <si>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</si>
  <si>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</si>
  <si>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</si>
  <si>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</si>
  <si>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</si>
  <si>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</si>
  <si>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</si>
  <si>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</si>
  <si>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</si>
  <si>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</si>
  <si>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</si>
  <si>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</si>
  <si>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</si>
  <si>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</si>
  <si>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</si>
  <si>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</si>
  <si>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</si>
  <si>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</si>
  <si>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</si>
  <si>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</si>
  <si>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</si>
  <si>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</si>
  <si>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</si>
  <si>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</si>
  <si>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</si>
  <si>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</si>
  <si>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</si>
  <si>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</si>
  <si>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</si>
  <si>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</si>
  <si>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</si>
  <si>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</si>
  <si>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</si>
  <si>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</si>
  <si>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</si>
  <si>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</si>
  <si>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</si>
  <si>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</si>
  <si>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</si>
  <si>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</si>
  <si>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</si>
  <si>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</si>
  <si>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</si>
  <si>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</si>
  <si>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</si>
  <si>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</si>
  <si>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</si>
  <si>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</si>
  <si>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</si>
  <si>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</si>
  <si>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</si>
  <si>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</si>
  <si>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</si>
  <si>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</si>
  <si>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</si>
  <si>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</si>
  <si>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</si>
  <si>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</si>
  <si>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</si>
  <si>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</si>
  <si>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</si>
  <si>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</si>
  <si>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</si>
  <si>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</si>
  <si>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</si>
  <si>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</si>
  <si>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</si>
  <si>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</si>
  <si>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</si>
  <si>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</si>
  <si>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</si>
  <si>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</si>
  <si>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</si>
  <si>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</si>
  <si>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</si>
  <si>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</si>
  <si>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</si>
  <si>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</si>
  <si>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</si>
  <si>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</si>
  <si>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</si>
  <si>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</si>
  <si>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</si>
  <si>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</si>
  <si>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</si>
  <si>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</si>
  <si>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</si>
  <si>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</si>
  <si>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</si>
  <si>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</si>
  <si>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</si>
  <si>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</si>
  <si>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</si>
  <si>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</si>
  <si>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</si>
  <si>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</si>
  <si>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</si>
  <si>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</si>
  <si>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</si>
  <si>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</si>
  <si>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</si>
  <si>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</si>
  <si>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</si>
  <si>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</si>
  <si>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</si>
  <si>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</si>
  <si>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</si>
  <si>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</si>
  <si>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</si>
  <si>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</si>
  <si>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</si>
  <si>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</si>
  <si>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</si>
  <si>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</si>
  <si>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</si>
  <si>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</si>
  <si>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</si>
  <si>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</si>
  <si>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</si>
  <si>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</si>
  <si>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</si>
  <si>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</si>
  <si>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</si>
  <si>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</si>
  <si>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</si>
  <si>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</si>
  <si>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</si>
  <si>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</si>
  <si>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</si>
  <si>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</si>
  <si>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</si>
  <si>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</si>
  <si>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</si>
  <si>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</si>
  <si>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</si>
  <si>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</si>
  <si>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</si>
  <si>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</si>
  <si>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</si>
  <si>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</si>
  <si>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</si>
  <si>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</si>
  <si>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</si>
  <si>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</si>
  <si>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</si>
  <si>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</si>
  <si>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</si>
  <si>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</si>
  <si>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</si>
  <si>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</si>
  <si>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</si>
  <si>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</si>
  <si>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</si>
  <si>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</si>
  <si>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</si>
  <si>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</si>
  <si>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</si>
  <si>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</si>
  <si>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</si>
  <si>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</si>
  <si>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</si>
  <si>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</si>
  <si>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</si>
  <si>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</si>
  <si>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</si>
  <si>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</si>
  <si>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</si>
  <si>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</si>
  <si>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</si>
  <si>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</si>
  <si>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</si>
  <si>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</si>
  <si>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</si>
  <si>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</si>
  <si>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</si>
  <si>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</si>
  <si>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</si>
  <si>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</si>
  <si>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</si>
  <si>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</si>
  <si>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</si>
  <si>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</si>
  <si>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</si>
  <si>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</si>
  <si>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</si>
  <si>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</si>
  <si>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</si>
  <si>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</si>
  <si>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</si>
  <si>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</si>
  <si>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</si>
  <si>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</si>
  <si>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</si>
  <si>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</si>
  <si>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</si>
  <si>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</si>
  <si>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</si>
  <si>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</si>
  <si>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</si>
  <si>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</si>
  <si>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</si>
  <si>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</si>
  <si>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</si>
  <si>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</si>
  <si>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</si>
  <si>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</si>
  <si>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</si>
  <si>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</si>
  <si>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</si>
  <si>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</si>
  <si>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</si>
  <si>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</si>
  <si>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</si>
  <si>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</si>
  <si>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</si>
  <si>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</si>
  <si>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</si>
  <si>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</si>
  <si>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</si>
  <si>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</si>
  <si>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</si>
  <si>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</si>
  <si>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</si>
  <si>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</si>
  <si>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</si>
  <si>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</si>
  <si>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</si>
  <si>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</si>
  <si>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</si>
  <si>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</si>
  <si>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</si>
  <si>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</si>
  <si>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</si>
  <si>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</si>
  <si>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</si>
  <si>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</si>
  <si>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</si>
  <si>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</si>
  <si>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</si>
  <si>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</si>
  <si>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</si>
  <si>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</si>
  <si>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</si>
  <si>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</si>
  <si>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</si>
  <si>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</si>
  <si>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</si>
  <si>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</si>
  <si>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</si>
  <si>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</si>
  <si>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</si>
  <si>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</si>
  <si>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</si>
  <si>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</si>
  <si>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</si>
  <si>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</si>
  <si>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</si>
  <si>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</si>
  <si>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</si>
  <si>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</si>
  <si>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</si>
  <si>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</si>
  <si>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</si>
  <si>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</si>
  <si>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</si>
  <si>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</si>
  <si>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</si>
  <si>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</si>
  <si>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</si>
  <si>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</si>
  <si>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</si>
  <si>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</si>
  <si>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</si>
  <si>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</si>
  <si>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</si>
  <si>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</si>
  <si>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</si>
  <si>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</si>
  <si>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</si>
  <si>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</si>
  <si>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</si>
  <si>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</si>
  <si>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</si>
  <si>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</si>
  <si>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</si>
  <si>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</si>
  <si>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</si>
  <si>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</si>
  <si>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</si>
  <si>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</si>
  <si>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</si>
  <si>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</si>
  <si>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</si>
  <si>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</si>
  <si>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</si>
  <si>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</si>
  <si>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</si>
  <si>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</si>
  <si>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</si>
  <si>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</si>
  <si>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</si>
  <si>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</si>
  <si>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</si>
  <si>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</si>
  <si>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</si>
  <si>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</si>
  <si>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</si>
  <si>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</si>
  <si>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</si>
  <si>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</si>
  <si>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</si>
  <si>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</si>
  <si>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</si>
  <si>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</si>
  <si>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</si>
  <si>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</si>
  <si>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</si>
  <si>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</si>
  <si>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</si>
  <si>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</si>
  <si>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</si>
  <si>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</si>
  <si>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</si>
  <si>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</si>
  <si>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</si>
  <si>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</si>
  <si>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</si>
  <si>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</si>
  <si>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</si>
  <si>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</si>
  <si>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</si>
  <si>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</si>
  <si>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</si>
  <si>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</si>
  <si>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</si>
  <si>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</si>
  <si>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</si>
  <si>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</si>
  <si>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</si>
  <si>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</si>
  <si>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</si>
  <si>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</si>
  <si>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</si>
  <si>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</si>
  <si>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</si>
  <si>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</si>
  <si>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</si>
  <si>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</si>
  <si>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</si>
  <si>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</si>
  <si>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</si>
  <si>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</si>
  <si>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</si>
  <si>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</si>
  <si>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</si>
  <si>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</si>
  <si>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</si>
  <si>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</si>
  <si>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</si>
  <si>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</si>
  <si>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</si>
  <si>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</si>
  <si>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</si>
  <si>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</si>
  <si>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</si>
  <si>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</si>
  <si>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</si>
  <si>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</si>
  <si>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</si>
  <si>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</si>
  <si>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</si>
  <si>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</si>
  <si>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</si>
  <si>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</si>
  <si>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</si>
  <si>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</si>
  <si>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</si>
  <si>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</si>
  <si>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</si>
  <si>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</si>
  <si>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</si>
  <si>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</si>
  <si>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</si>
  <si>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</si>
  <si>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</si>
  <si>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</si>
  <si>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</si>
  <si>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</si>
  <si>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</si>
  <si>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</si>
  <si>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</si>
  <si>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</si>
  <si>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</si>
  <si>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</si>
  <si>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</si>
  <si>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</si>
  <si>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</si>
  <si>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</si>
  <si>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</si>
  <si>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</si>
  <si>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</si>
  <si>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</si>
  <si>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</si>
  <si>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</si>
  <si>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</si>
  <si>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</si>
  <si>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</si>
  <si>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</si>
  <si>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</si>
  <si>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</si>
  <si>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</si>
  <si>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</si>
  <si>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</si>
  <si>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</si>
  <si>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</si>
  <si>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</si>
  <si>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</si>
  <si>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</si>
  <si>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</si>
  <si>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</si>
  <si>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</si>
  <si>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</si>
  <si>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</si>
  <si>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</si>
  <si>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</si>
  <si>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</si>
  <si>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</si>
  <si>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</si>
  <si>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</si>
  <si>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</si>
  <si>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</si>
  <si>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</si>
  <si>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</si>
  <si>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</si>
  <si>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</si>
  <si>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</si>
  <si>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</si>
  <si>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</si>
  <si>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</si>
  <si>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</si>
  <si>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</si>
  <si>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</si>
  <si>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</si>
  <si>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</si>
  <si>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</si>
  <si>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</si>
  <si>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</si>
  <si>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</si>
  <si>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</si>
  <si>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</si>
  <si>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</si>
  <si>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</si>
  <si>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</si>
  <si>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</si>
  <si>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</si>
  <si>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</si>
  <si>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</si>
  <si>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</si>
  <si>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</si>
  <si>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</si>
  <si>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</si>
  <si>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</si>
  <si>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</si>
  <si>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</si>
  <si>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</si>
  <si>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</si>
  <si>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</si>
  <si>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</si>
  <si>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</si>
  <si>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</si>
  <si>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</si>
  <si>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</si>
  <si>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</si>
  <si>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</si>
  <si>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</si>
  <si>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</si>
  <si>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</si>
  <si>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</si>
  <si>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</si>
  <si>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</si>
  <si>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</si>
  <si>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</si>
  <si>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</si>
  <si>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</si>
  <si>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</si>
  <si>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</si>
  <si>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</si>
  <si>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</si>
  <si>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</si>
  <si>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</si>
  <si>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</si>
  <si>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</si>
  <si>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</si>
  <si>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</si>
  <si>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</si>
  <si>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</si>
  <si>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</si>
  <si>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</si>
  <si>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</si>
  <si>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</si>
  <si>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</si>
  <si>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</si>
  <si>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</si>
  <si>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</si>
  <si>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</si>
  <si>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</si>
  <si>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</si>
  <si>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</si>
  <si>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</si>
  <si>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</si>
  <si>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</si>
  <si>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</si>
  <si>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</si>
  <si>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</si>
  <si>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</si>
  <si>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</si>
  <si>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</si>
  <si>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</si>
  <si>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</si>
  <si>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</si>
  <si>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</si>
  <si>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</si>
  <si>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</si>
  <si>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</si>
  <si>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</si>
  <si>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</si>
  <si>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</si>
  <si>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</si>
  <si>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</si>
  <si>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</si>
  <si>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</si>
  <si>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</si>
  <si>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</si>
  <si>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</si>
  <si>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</si>
  <si>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</si>
  <si>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</si>
  <si>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</si>
  <si>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</si>
  <si>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</si>
  <si>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</si>
  <si>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</si>
  <si>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</si>
  <si>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</si>
  <si>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</si>
  <si>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</si>
  <si>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</si>
  <si>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</si>
  <si>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</si>
  <si>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</si>
  <si>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</si>
  <si>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</si>
  <si>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</si>
  <si>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</si>
  <si>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</si>
  <si>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</si>
  <si>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</si>
  <si>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</si>
  <si>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</si>
  <si>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</si>
  <si>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</si>
  <si>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</si>
  <si>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</si>
  <si>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</si>
  <si>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</si>
  <si>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</si>
  <si>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</si>
  <si>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</si>
  <si>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</si>
  <si>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</si>
  <si>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</si>
  <si>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</si>
  <si>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</si>
  <si>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</si>
  <si>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</si>
  <si>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</si>
  <si>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</si>
  <si>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</si>
  <si>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</si>
  <si>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</si>
  <si>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</si>
  <si>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</si>
  <si>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</si>
  <si>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</si>
  <si>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</si>
  <si>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</si>
  <si>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</si>
  <si>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</si>
  <si>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</si>
  <si>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</si>
  <si>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</si>
  <si>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</si>
  <si>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</si>
  <si>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</si>
  <si>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</si>
  <si>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</si>
  <si>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</si>
  <si>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</si>
  <si>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</si>
  <si>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</si>
  <si>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</si>
  <si>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</si>
  <si>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</si>
  <si>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</si>
  <si>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</si>
  <si>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</si>
  <si>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</si>
  <si>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</si>
  <si>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</si>
  <si>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</si>
  <si>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</si>
  <si>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</si>
  <si>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</si>
  <si>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</si>
  <si>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</si>
  <si>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</si>
  <si>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</si>
  <si>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</si>
  <si>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</si>
  <si>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</si>
  <si>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</si>
  <si>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</si>
  <si>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</si>
  <si>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</si>
  <si>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</si>
  <si>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</si>
  <si>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</si>
  <si>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</si>
  <si>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</si>
  <si>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</si>
  <si>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</si>
  <si>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</si>
  <si>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</si>
  <si>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</si>
  <si>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</si>
  <si>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</si>
  <si>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</si>
  <si>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</si>
  <si>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</si>
  <si>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</si>
  <si>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</si>
  <si>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</si>
  <si>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</si>
  <si>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</si>
  <si>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</si>
  <si>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</si>
  <si>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</si>
  <si>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</si>
  <si>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</si>
  <si>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</si>
  <si>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</si>
  <si>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</si>
  <si>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</si>
  <si>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</si>
  <si>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</si>
  <si>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</si>
  <si>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</si>
  <si>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</si>
  <si>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</si>
  <si>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</si>
  <si>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</si>
  <si>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</si>
  <si>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</si>
  <si>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</si>
  <si>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</si>
  <si>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</si>
  <si>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</si>
  <si>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</si>
  <si>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</si>
  <si>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</si>
  <si>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</si>
  <si>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</si>
  <si>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</si>
  <si>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</si>
  <si>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</si>
  <si>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</si>
  <si>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</si>
  <si>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</si>
  <si>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</si>
  <si>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</si>
  <si>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</si>
  <si>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</si>
  <si>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</si>
  <si>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</si>
  <si>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</si>
  <si>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</si>
  <si>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</si>
  <si>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</si>
  <si>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</si>
  <si>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</si>
  <si>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</si>
  <si>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</si>
  <si>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</si>
  <si>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</si>
  <si>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</si>
  <si>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</si>
  <si>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</si>
  <si>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</si>
  <si>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</si>
  <si>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</si>
  <si>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</si>
  <si>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</si>
  <si>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</si>
  <si>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</si>
  <si>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</si>
  <si>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</si>
  <si>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</si>
  <si>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</si>
  <si>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</si>
  <si>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</si>
  <si>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</si>
  <si>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</si>
  <si>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</si>
  <si>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</si>
  <si>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</si>
  <si>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</si>
  <si>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</si>
  <si>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</si>
  <si>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</si>
  <si>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</si>
  <si>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</si>
  <si>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</si>
  <si>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</si>
  <si>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</si>
  <si>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</si>
  <si>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</si>
  <si>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</si>
  <si>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</si>
  <si>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</si>
  <si>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</si>
  <si>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</si>
  <si>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</si>
  <si>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</si>
  <si>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</si>
  <si>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</si>
  <si>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</si>
  <si>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</si>
  <si>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</si>
  <si>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</si>
  <si>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</si>
  <si>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</si>
  <si>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</si>
  <si>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</si>
  <si>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</si>
  <si>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</si>
  <si>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</si>
  <si>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</si>
  <si>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</si>
  <si>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</si>
  <si>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</si>
  <si>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</si>
  <si>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</si>
  <si>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</si>
  <si>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</si>
  <si>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</si>
  <si>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</si>
  <si>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</si>
  <si>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</si>
  <si>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</si>
  <si>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</si>
  <si>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</si>
  <si>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</si>
  <si>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</si>
  <si>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</si>
  <si>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</si>
  <si>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</si>
  <si>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</si>
  <si>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</si>
  <si>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</si>
  <si>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</si>
  <si>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</si>
  <si>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</si>
  <si>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</si>
  <si>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</si>
  <si>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</si>
  <si>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</si>
  <si>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</si>
  <si>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</si>
  <si>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</si>
  <si>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</si>
  <si>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</si>
  <si>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</si>
  <si>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</si>
  <si>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</si>
  <si>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</si>
  <si>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</si>
  <si>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</si>
  <si>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</si>
  <si>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</si>
  <si>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</si>
  <si>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</si>
  <si>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</si>
  <si>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</si>
  <si>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</si>
  <si>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</si>
  <si>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</si>
  <si>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</si>
  <si>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</si>
  <si>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</si>
  <si>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</si>
  <si>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</si>
  <si>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</si>
  <si>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</si>
  <si>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</si>
  <si>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</si>
  <si>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</si>
  <si>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</si>
  <si>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</si>
  <si>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</si>
  <si>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</si>
  <si>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</si>
  <si>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</si>
  <si>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</si>
  <si>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</si>
  <si>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</si>
  <si>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</si>
  <si>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</si>
  <si>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</si>
  <si>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</si>
  <si>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</si>
  <si>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</si>
  <si>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</si>
  <si>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</si>
  <si>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</si>
  <si>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</si>
  <si>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</si>
  <si>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</si>
  <si>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</si>
  <si>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</si>
  <si>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</si>
  <si>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</si>
  <si>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</si>
  <si>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</si>
  <si>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</si>
  <si>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</si>
  <si>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</si>
  <si>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</si>
  <si>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</si>
  <si>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</si>
  <si>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</si>
  <si>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</si>
  <si>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</si>
  <si>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</si>
  <si>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</si>
  <si>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</si>
  <si>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</si>
  <si>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</si>
  <si>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</si>
  <si>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</si>
  <si>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</si>
  <si>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</si>
  <si>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</si>
  <si>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</si>
  <si>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</si>
  <si>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</si>
  <si>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</si>
  <si>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</si>
  <si>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</si>
  <si>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</si>
  <si>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</si>
  <si>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</si>
  <si>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</si>
  <si>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</si>
  <si>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</si>
  <si>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</si>
  <si>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</si>
  <si>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</si>
  <si>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</si>
  <si>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</si>
  <si>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</si>
  <si>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</si>
  <si>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</si>
  <si>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</si>
  <si>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</si>
  <si>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</si>
  <si>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</si>
  <si>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</si>
  <si>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</si>
  <si>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</si>
  <si>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</si>
  <si>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</si>
  <si>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</si>
  <si>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</si>
  <si>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</si>
  <si>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</si>
  <si>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</si>
  <si>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</si>
  <si>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</si>
  <si>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</si>
  <si>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</si>
  <si>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</si>
  <si>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</si>
  <si>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</si>
  <si>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</si>
  <si>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</si>
  <si>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</si>
  <si>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</si>
  <si>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</si>
  <si>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</si>
  <si>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</si>
  <si>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</si>
  <si>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</si>
  <si>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</si>
  <si>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</si>
  <si>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</si>
  <si>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</si>
  <si>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</si>
  <si>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</si>
  <si>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</si>
  <si>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</si>
  <si>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</si>
  <si>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</si>
  <si>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</si>
  <si>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</si>
  <si>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</si>
  <si>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</si>
  <si>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</si>
  <si>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</si>
  <si>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</si>
  <si>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</si>
  <si>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</si>
  <si>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</si>
  <si>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</si>
  <si>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</si>
  <si>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</si>
  <si>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</si>
  <si>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</si>
  <si>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</si>
  <si>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</si>
  <si>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</si>
  <si>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</si>
  <si>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</si>
  <si>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</si>
  <si>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</si>
  <si>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</si>
  <si>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</si>
  <si>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</si>
  <si>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</si>
  <si>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</si>
  <si>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</si>
  <si>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</si>
  <si>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</si>
  <si>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</si>
  <si>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</si>
  <si>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</si>
  <si>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</si>
  <si>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</si>
  <si>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</si>
  <si>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</si>
  <si>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</si>
  <si>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</si>
  <si>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</si>
  <si>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</si>
  <si>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</si>
  <si>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</si>
  <si>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</si>
  <si>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</si>
  <si>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</si>
  <si>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</si>
  <si>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</si>
  <si>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</si>
  <si>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</si>
  <si>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</si>
  <si>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</si>
  <si>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</si>
  <si>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</si>
  <si>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</si>
  <si>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</si>
  <si>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</si>
  <si>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</si>
  <si>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</si>
  <si>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</si>
  <si>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</si>
  <si>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</si>
  <si>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</si>
  <si>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</si>
  <si>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</si>
  <si>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</si>
  <si>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</si>
  <si>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</si>
  <si>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</si>
  <si>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</si>
  <si>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</si>
  <si>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</si>
  <si>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</si>
  <si>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</si>
  <si>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</si>
  <si>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</si>
  <si>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</si>
  <si>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</si>
  <si>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</si>
  <si>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</si>
  <si>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</si>
  <si>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</si>
  <si>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</si>
  <si>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</si>
  <si>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</si>
  <si>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</si>
  <si>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</si>
  <si>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</si>
  <si>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</si>
  <si>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</si>
  <si>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</si>
  <si>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</si>
  <si>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</si>
  <si>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</si>
  <si>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</si>
  <si>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</si>
  <si>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</si>
  <si>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</si>
  <si>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</si>
  <si>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</si>
  <si>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</si>
  <si>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</si>
  <si>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</si>
  <si>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</si>
  <si>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</si>
  <si>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</si>
  <si>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</si>
  <si>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</si>
  <si>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</si>
  <si>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</si>
  <si>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</si>
  <si>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</si>
  <si>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</si>
  <si>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</si>
  <si>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</si>
  <si>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</si>
  <si>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</si>
  <si>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</si>
  <si>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</si>
  <si>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</si>
  <si>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</si>
  <si>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</si>
  <si>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</si>
  <si>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</si>
  <si>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</si>
  <si>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</si>
  <si>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</si>
  <si>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</si>
  <si>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</si>
  <si>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</si>
  <si>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</si>
  <si>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</si>
  <si>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</si>
  <si>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</si>
  <si>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</si>
  <si>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</si>
  <si>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</si>
  <si>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</si>
  <si>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</si>
  <si>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</si>
  <si>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</si>
  <si>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</si>
  <si>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</si>
  <si>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</si>
  <si>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</si>
  <si>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</si>
  <si>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</si>
  <si>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</si>
  <si>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</si>
  <si>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</si>
  <si>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</si>
  <si>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</si>
  <si>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</si>
  <si>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</si>
  <si>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</si>
  <si>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</si>
  <si>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</si>
  <si>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</si>
  <si>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</si>
  <si>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</si>
  <si>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</si>
  <si>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</si>
  <si>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</si>
  <si>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</si>
  <si>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</si>
  <si>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</si>
  <si>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</si>
  <si>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</si>
  <si>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</si>
  <si>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</si>
  <si>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</si>
  <si>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</si>
  <si>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</si>
  <si>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</si>
  <si>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</si>
  <si>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</si>
  <si>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</si>
  <si>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</si>
  <si>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</si>
  <si>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</si>
  <si>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</si>
  <si>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</si>
  <si>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</si>
  <si>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</si>
  <si>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</si>
  <si>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</si>
  <si>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</si>
  <si>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</si>
  <si>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</si>
  <si>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</si>
  <si>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</si>
  <si>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</si>
  <si>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</si>
  <si>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</si>
  <si>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</si>
  <si>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</si>
  <si>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</si>
  <si>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</si>
  <si>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</si>
  <si>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</si>
  <si>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</si>
  <si>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</si>
  <si>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</si>
  <si>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</si>
  <si>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</si>
  <si>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</si>
  <si>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</si>
  <si>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</si>
  <si>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</si>
  <si>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</si>
  <si>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</si>
  <si>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</si>
  <si>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</si>
  <si>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</si>
  <si>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</si>
  <si>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</si>
  <si>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</si>
  <si>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</si>
  <si>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</si>
  <si>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</si>
  <si>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</si>
  <si>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</si>
  <si>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</si>
  <si>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</si>
  <si>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</si>
  <si>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</si>
  <si>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</si>
  <si>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</si>
  <si>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</si>
  <si>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</si>
  <si>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</si>
  <si>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</si>
  <si>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</si>
  <si>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</si>
  <si>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</si>
  <si>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</si>
  <si>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</si>
  <si>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</si>
  <si>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</si>
  <si>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</si>
  <si>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</si>
  <si>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</si>
  <si>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</si>
  <si>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</si>
  <si>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</si>
  <si>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</si>
  <si>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</si>
  <si>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</si>
  <si>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</si>
  <si>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</si>
  <si>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</si>
  <si>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</si>
  <si>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</si>
  <si>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</si>
  <si>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</si>
  <si>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</si>
  <si>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</si>
  <si>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</si>
  <si>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</si>
  <si>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</si>
  <si>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</si>
  <si>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</si>
  <si>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</si>
  <si>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</si>
  <si>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</si>
  <si>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</si>
  <si>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</si>
  <si>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</si>
  <si>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</si>
  <si>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</si>
  <si>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</si>
  <si>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</si>
  <si>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</si>
  <si>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</si>
  <si>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</si>
  <si>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</si>
  <si>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</si>
  <si>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</si>
  <si>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</si>
  <si>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</si>
  <si>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</si>
  <si>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</si>
  <si>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</si>
  <si>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</si>
  <si>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</si>
  <si>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</si>
  <si>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</si>
  <si>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</si>
  <si>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</si>
  <si>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</si>
  <si>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</si>
  <si>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</si>
  <si>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</si>
  <si>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</si>
  <si>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</si>
  <si>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</si>
  <si>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</si>
  <si>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</si>
  <si>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</si>
  <si>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</si>
  <si>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</si>
  <si>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</si>
  <si>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</si>
  <si>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</si>
  <si>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</si>
  <si>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</si>
  <si>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</si>
  <si>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</si>
  <si>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</si>
  <si>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</si>
  <si>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</si>
  <si>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</si>
  <si>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</si>
  <si>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</si>
  <si>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</si>
  <si>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</si>
  <si>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</si>
  <si>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</si>
  <si>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</si>
  <si>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</si>
  <si>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</si>
  <si>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</si>
  <si>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</si>
  <si>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</si>
  <si>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</si>
  <si>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</si>
  <si>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</si>
  <si>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</si>
  <si>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</si>
  <si>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</si>
  <si>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</si>
  <si>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</si>
  <si>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</si>
  <si>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</si>
  <si>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</si>
  <si>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</si>
  <si>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</si>
  <si>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</si>
  <si>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</si>
  <si>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</si>
  <si>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</si>
  <si>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</si>
  <si>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</si>
  <si>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</si>
  <si>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</si>
  <si>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</si>
  <si>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</si>
  <si>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</si>
  <si>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</si>
  <si>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</si>
  <si>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</si>
  <si>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</si>
  <si>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</si>
  <si>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</si>
  <si>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</si>
  <si>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</si>
  <si>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</si>
  <si>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</si>
  <si>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</si>
  <si>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</si>
  <si>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</si>
  <si>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</si>
  <si>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</si>
  <si>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</si>
  <si>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</si>
  <si>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</si>
  <si>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</si>
  <si>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</si>
  <si>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</si>
  <si>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</si>
  <si>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</si>
  <si>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</si>
  <si>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</si>
  <si>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</si>
  <si>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</si>
  <si>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</si>
  <si>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</si>
  <si>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</si>
  <si>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</si>
  <si>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</si>
  <si>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</si>
  <si>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</si>
  <si>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</si>
  <si>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</si>
  <si>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</si>
  <si>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</si>
  <si>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</si>
  <si>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</si>
  <si>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</si>
  <si>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</si>
  <si>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</si>
  <si>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</si>
  <si>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</si>
  <si>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</si>
  <si>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</si>
  <si>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</si>
  <si>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</si>
  <si>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</si>
  <si>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</si>
  <si>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</si>
  <si>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</si>
  <si>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</si>
  <si>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</si>
  <si>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</si>
  <si>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</si>
  <si>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</si>
  <si>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</si>
  <si>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</si>
  <si>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</si>
  <si>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</si>
  <si>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</si>
  <si>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</si>
  <si>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</si>
  <si>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</si>
  <si>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</si>
  <si>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</si>
  <si>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</si>
  <si>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</si>
  <si>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</si>
  <si>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</si>
  <si>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</si>
  <si>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</si>
  <si>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</si>
  <si>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</si>
  <si>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</si>
  <si>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</si>
  <si>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</si>
  <si>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</si>
  <si>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</si>
  <si>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</si>
  <si>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</si>
  <si>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</si>
  <si>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</si>
  <si>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</si>
  <si>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</si>
  <si>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</si>
  <si>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</si>
  <si>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</si>
  <si>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</si>
  <si>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</si>
  <si>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</si>
  <si>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</si>
  <si>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</si>
  <si>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</si>
  <si>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</si>
  <si>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</si>
  <si>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</si>
  <si>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</si>
  <si>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</si>
  <si>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</si>
  <si>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</si>
  <si>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</si>
  <si>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</si>
  <si>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</si>
  <si>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</si>
  <si>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</si>
  <si>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</si>
  <si>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</si>
  <si>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</si>
  <si>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</si>
  <si>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</si>
  <si>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</si>
  <si>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</si>
  <si>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</si>
  <si>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</si>
  <si>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</si>
  <si>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</si>
  <si>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</si>
  <si>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</si>
  <si>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</si>
  <si>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</si>
  <si>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</si>
  <si>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</si>
  <si>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</si>
  <si>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</si>
  <si>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</si>
  <si>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</si>
  <si>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</si>
  <si>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</si>
  <si>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</si>
  <si>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</si>
  <si>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</si>
  <si>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</si>
  <si>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</si>
  <si>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</si>
  <si>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</si>
  <si>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</si>
  <si>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</si>
  <si>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</si>
  <si>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</si>
  <si>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</si>
  <si>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</si>
  <si>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</si>
  <si>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</si>
  <si>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</si>
  <si>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</si>
  <si>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</si>
  <si>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</si>
  <si>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</si>
  <si>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</si>
  <si>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</si>
  <si>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</si>
  <si>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</si>
  <si>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</si>
  <si>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</si>
  <si>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</si>
  <si>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</si>
  <si>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</si>
  <si>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</si>
  <si>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</si>
  <si>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</si>
  <si>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</si>
  <si>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</si>
  <si>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</si>
  <si>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</si>
  <si>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</si>
  <si>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</si>
  <si>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</si>
  <si>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</si>
  <si>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</si>
  <si>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</si>
  <si>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</si>
  <si>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</si>
  <si>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</si>
  <si>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</si>
  <si>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</si>
  <si>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</si>
  <si>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</si>
  <si>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</si>
  <si>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</si>
  <si>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</si>
  <si>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</si>
  <si>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</si>
  <si>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</si>
  <si>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</si>
  <si>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</si>
  <si>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</si>
  <si>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</si>
  <si>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</si>
  <si>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</si>
  <si>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</si>
  <si>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</si>
  <si>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</si>
  <si>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</si>
  <si>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</si>
  <si>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</si>
  <si>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</si>
  <si>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</si>
  <si>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</si>
  <si>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</si>
  <si>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</si>
  <si>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</si>
  <si>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</si>
  <si>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</si>
  <si>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</si>
  <si>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</si>
  <si>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</si>
  <si>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</si>
  <si>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</si>
  <si>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</si>
  <si>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</si>
  <si>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</si>
  <si>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</si>
  <si>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</si>
  <si>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</si>
  <si>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</si>
  <si>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</si>
  <si>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</si>
  <si>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</si>
  <si>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</si>
  <si>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</si>
  <si>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</si>
  <si>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</si>
  <si>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</si>
  <si>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</si>
  <si>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</si>
  <si>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</si>
  <si>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</si>
  <si>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</si>
  <si>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</si>
  <si>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</si>
  <si>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</si>
  <si>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</si>
  <si>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</si>
  <si>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</si>
  <si>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</si>
  <si>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</si>
  <si>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</si>
  <si>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</si>
  <si>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</si>
  <si>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</si>
  <si>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</si>
  <si>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</si>
  <si>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</si>
  <si>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</si>
  <si>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</si>
  <si>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</si>
  <si>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</si>
  <si>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</si>
  <si>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</si>
  <si>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</si>
  <si>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</si>
  <si>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</si>
  <si>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</si>
  <si>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</si>
  <si>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</si>
  <si>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</si>
  <si>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</si>
  <si>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</si>
  <si>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</si>
  <si>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</si>
  <si>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</si>
  <si>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</si>
  <si>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</si>
  <si>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</si>
  <si>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</si>
  <si>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</si>
  <si>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</si>
  <si>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</si>
  <si>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</si>
  <si>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</si>
  <si>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</si>
  <si>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</si>
  <si>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</si>
  <si>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</si>
  <si>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</si>
  <si>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</si>
  <si>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</si>
  <si>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</si>
  <si>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</si>
  <si>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</si>
  <si>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</si>
  <si>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</si>
  <si>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</si>
  <si>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</si>
  <si>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</si>
  <si>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</si>
  <si>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</si>
  <si>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</si>
  <si>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</si>
  <si>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</si>
  <si>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</si>
  <si>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</si>
  <si>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</si>
  <si>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</si>
  <si>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</si>
  <si>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</si>
  <si>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</si>
  <si>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</si>
  <si>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</si>
  <si>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</si>
  <si>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</si>
  <si>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</si>
  <si>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</si>
  <si>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</si>
  <si>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</si>
  <si>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</si>
  <si>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</si>
  <si>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</si>
  <si>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</si>
  <si>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</si>
  <si>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</si>
  <si>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</si>
  <si>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</si>
  <si>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</si>
  <si>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</si>
  <si>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</si>
  <si>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</si>
  <si>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</si>
  <si>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</si>
  <si>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</si>
  <si>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</si>
  <si>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</si>
  <si>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</si>
  <si>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</si>
  <si>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</si>
  <si>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</si>
  <si>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</si>
  <si>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</si>
  <si>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</si>
  <si>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</si>
  <si>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</si>
  <si>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</si>
  <si>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</si>
  <si>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</si>
  <si>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</si>
  <si>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</si>
  <si>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</si>
  <si>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</si>
  <si>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</si>
  <si>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</si>
  <si>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</si>
  <si>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</si>
  <si>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</si>
  <si>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</si>
  <si>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</si>
  <si>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</si>
  <si>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</si>
  <si>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</si>
  <si>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</si>
  <si>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</si>
  <si>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</si>
  <si>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</si>
  <si>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</si>
  <si>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</si>
  <si>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</si>
  <si>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</si>
  <si>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</si>
  <si>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</si>
  <si>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</si>
  <si>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</si>
  <si>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</si>
  <si>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</si>
  <si>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</si>
  <si>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</si>
  <si>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</si>
  <si>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</si>
  <si>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</si>
  <si>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</si>
  <si>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</si>
  <si>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</si>
  <si>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</si>
  <si>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</si>
  <si>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</si>
  <si>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</si>
  <si>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</si>
  <si>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</si>
  <si>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</si>
  <si>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</si>
  <si>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</si>
  <si>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</si>
  <si>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</si>
  <si>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</si>
  <si>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</si>
  <si>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</si>
  <si>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</si>
  <si>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</si>
  <si>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</si>
  <si>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</si>
  <si>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</si>
  <si>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</si>
  <si>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</si>
  <si>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</si>
  <si>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</si>
  <si>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</si>
  <si>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</si>
  <si>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</si>
  <si>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</si>
  <si>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</si>
  <si>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</si>
  <si>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</si>
  <si>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</si>
  <si>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</si>
  <si>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</si>
  <si>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</si>
  <si>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</si>
  <si>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</si>
  <si>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</si>
  <si>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</si>
  <si>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</si>
  <si>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</si>
  <si>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</si>
  <si>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</si>
  <si>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</si>
  <si>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</si>
  <si>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</si>
  <si>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</si>
  <si>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</si>
  <si>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</si>
  <si>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</si>
  <si>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</si>
  <si>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</si>
  <si>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</si>
  <si>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</si>
  <si>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</si>
  <si>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</si>
  <si>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</si>
  <si>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</si>
  <si>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</si>
  <si>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</si>
  <si>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</si>
  <si>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</si>
  <si>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</si>
  <si>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</si>
  <si>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</si>
  <si>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</si>
  <si>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</si>
  <si>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</si>
  <si>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</si>
  <si>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</si>
  <si>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</si>
  <si>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</si>
  <si>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</si>
  <si>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</si>
  <si>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</si>
  <si>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</si>
  <si>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</si>
  <si>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</si>
  <si>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</si>
  <si>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</si>
  <si>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</si>
  <si>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</si>
  <si>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</si>
  <si>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</si>
  <si>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</si>
  <si>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</si>
  <si>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</si>
  <si>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</si>
  <si>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</si>
  <si>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</si>
  <si>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</si>
  <si>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</si>
  <si>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</si>
  <si>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</si>
  <si>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</si>
  <si>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</si>
  <si>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</si>
  <si>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</si>
  <si>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</si>
  <si>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</si>
  <si>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</si>
  <si>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</si>
  <si>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</si>
  <si>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</si>
  <si>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</si>
  <si>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</si>
  <si>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</si>
  <si>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</si>
  <si>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</si>
  <si>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</si>
  <si>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</si>
  <si>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</si>
  <si>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</si>
  <si>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</si>
  <si>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</si>
  <si>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</si>
  <si>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</si>
  <si>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</si>
  <si>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</si>
  <si>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</si>
  <si>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</si>
  <si>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</si>
  <si>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</si>
  <si>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</si>
  <si>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</si>
  <si>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</si>
  <si>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</si>
  <si>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</si>
  <si>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</si>
  <si>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</si>
  <si>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</si>
  <si>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</si>
  <si>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</si>
  <si>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</si>
  <si>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</si>
  <si>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</si>
  <si>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</si>
  <si>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</si>
  <si>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</si>
  <si>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</si>
  <si>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</si>
  <si>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</si>
  <si>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</si>
  <si>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</si>
  <si>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</si>
  <si>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</si>
  <si>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</si>
  <si>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</si>
  <si>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</si>
  <si>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</si>
  <si>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</si>
  <si>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</si>
  <si>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</si>
  <si>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</si>
  <si>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</si>
  <si>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</si>
  <si>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</si>
  <si>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</si>
  <si>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</si>
  <si>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</si>
  <si>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</si>
  <si>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</si>
  <si>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</si>
  <si>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</si>
  <si>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</si>
  <si>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</si>
  <si>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</si>
  <si>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</si>
  <si>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</si>
  <si>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</si>
  <si>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</si>
  <si>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</si>
  <si>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</si>
  <si>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</si>
  <si>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</si>
  <si>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</si>
  <si>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</si>
  <si>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</si>
  <si>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</si>
  <si>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</si>
  <si>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</si>
  <si>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</si>
  <si>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</si>
  <si>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</si>
  <si>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</si>
  <si>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</si>
  <si>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</si>
  <si>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</si>
  <si>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</si>
  <si>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</si>
  <si>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</si>
  <si>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</si>
  <si>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</si>
  <si>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</si>
  <si>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</si>
  <si>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</si>
  <si>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</si>
  <si>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</si>
  <si>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</si>
  <si>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</si>
  <si>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</si>
  <si>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</si>
  <si>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</si>
  <si>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</si>
  <si>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</si>
  <si>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</si>
  <si>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</si>
  <si>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</si>
  <si>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</si>
  <si>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</si>
  <si>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</si>
  <si>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</si>
  <si>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</si>
  <si>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</si>
  <si>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</si>
  <si>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</si>
  <si>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</si>
  <si>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</si>
  <si>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</si>
  <si>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</si>
  <si>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</si>
  <si>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</si>
  <si>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</si>
  <si>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</si>
  <si>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</si>
  <si>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</si>
  <si>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</si>
  <si>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</si>
  <si>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</si>
  <si>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</si>
  <si>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</si>
  <si>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</si>
  <si>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</si>
  <si>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</si>
  <si>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</si>
  <si>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</si>
  <si>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</si>
  <si>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</si>
  <si>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</si>
  <si>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</si>
  <si>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</si>
  <si>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</si>
  <si>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</si>
  <si>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</si>
  <si>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</si>
  <si>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</si>
  <si>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</si>
  <si>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</si>
  <si>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</si>
  <si>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</si>
  <si>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</si>
  <si>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</si>
  <si>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</si>
  <si>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</si>
  <si>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</si>
  <si>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</si>
  <si>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</si>
  <si>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</si>
  <si>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</si>
  <si>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</si>
  <si>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</si>
  <si>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</si>
  <si>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</si>
  <si>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</si>
  <si>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</si>
  <si>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</si>
  <si>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</si>
  <si>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</si>
  <si>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</si>
  <si>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</si>
  <si>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</si>
  <si>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</si>
  <si>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</si>
  <si>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</si>
  <si>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</si>
  <si>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</si>
  <si>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</si>
  <si>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</si>
  <si>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</si>
  <si>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</si>
  <si>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</si>
  <si>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</si>
  <si>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</si>
  <si>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</si>
  <si>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</si>
  <si>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</si>
  <si>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</si>
  <si>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</si>
  <si>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</si>
  <si>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</si>
  <si>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</si>
  <si>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</si>
  <si>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</si>
  <si>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</si>
  <si>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</si>
  <si>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</si>
  <si>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</si>
  <si>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</si>
  <si>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</si>
  <si>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</si>
  <si>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</si>
  <si>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</si>
  <si>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</si>
  <si>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</si>
  <si>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</si>
  <si>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</si>
  <si>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</si>
  <si>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</si>
  <si>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</si>
  <si>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</si>
  <si>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</si>
  <si>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</si>
  <si>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</si>
  <si>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</si>
  <si>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</si>
  <si>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</si>
  <si>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</si>
  <si>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</si>
  <si>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</si>
  <si>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</si>
  <si>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</si>
  <si>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</si>
  <si>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</si>
  <si>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</si>
  <si>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</si>
  <si>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</si>
  <si>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</si>
  <si>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</si>
  <si>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</si>
  <si>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</si>
  <si>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</si>
  <si>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</si>
  <si>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</si>
  <si>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</si>
  <si>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</si>
  <si>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</si>
  <si>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</si>
  <si>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PCM-20251026-00000450</t>
  </si>
  <si>
    <t>team moveed need 20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</si>
  <si>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</si>
  <si>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</si>
  <si>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</si>
  <si>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</si>
  <si>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</si>
  <si>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</si>
  <si>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</si>
  <si>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</si>
  <si>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</si>
  <si>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</si>
  <si>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</si>
  <si>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</si>
  <si>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</si>
  <si>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</si>
  <si>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</si>
  <si>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</si>
  <si>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</si>
  <si>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</si>
  <si>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</si>
  <si>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</si>
  <si>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</si>
  <si>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</si>
  <si>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</si>
  <si>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</si>
  <si>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</si>
  <si>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</si>
  <si>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</si>
  <si>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</si>
  <si>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</si>
  <si>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</si>
  <si>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</si>
  <si>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</si>
  <si>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</si>
  <si>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</si>
  <si>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</si>
  <si>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</si>
  <si>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</si>
  <si>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</si>
  <si>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</si>
  <si>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</si>
  <si>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</si>
  <si>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</si>
  <si>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</si>
  <si>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</si>
  <si>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</si>
  <si>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</si>
  <si>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</si>
  <si>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</si>
  <si>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</si>
  <si>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</si>
  <si>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</si>
  <si>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</si>
  <si>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</si>
  <si>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</si>
  <si>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</si>
  <si>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</si>
  <si>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</si>
  <si>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</si>
  <si>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</si>
  <si>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</si>
  <si>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</si>
  <si>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</si>
  <si>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</si>
  <si>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</si>
  <si>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</si>
  <si>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</si>
  <si>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</si>
  <si>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</si>
  <si>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</si>
  <si>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</si>
  <si>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</si>
  <si>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</si>
  <si>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</si>
  <si>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</si>
  <si>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</si>
  <si>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</si>
  <si>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</si>
  <si>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</si>
  <si>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</si>
  <si>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</si>
  <si>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</si>
  <si>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</si>
  <si>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</si>
  <si>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</si>
  <si>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PCM-20251026-00000499</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</si>
  <si>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</si>
  <si>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</si>
  <si>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</si>
  <si>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</si>
  <si>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NO PCM</t>
  </si>
  <si>
    <t>30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</si>
  <si>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</si>
  <si>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</si>
  <si>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</si>
  <si>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</si>
  <si>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</si>
  <si>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</si>
  <si>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</si>
  <si>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</si>
  <si>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Wall mount site and need carne to fix the issue</t>
  </si>
  <si>
    <t>PCM-20251026-00000210</t>
  </si>
  <si>
    <t>5g cell down due to rectifier module faulty, rectifier module under repair arrangement</t>
  </si>
  <si>
    <t>No PCM</t>
  </si>
  <si>
    <t>site is down again at 2025-10-26 06:08:36 and team dispatched 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</si>
</sst>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9" totalsRowShown="0" headerRowDxfId="48" dataDxfId="47" headerRowBorderDxfId="45" tableBorderDxfId="46" totalsRowBorderDxfId="44">
  <autoFilter ref="A1:L21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293.3627927083362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12.86780405092577</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2</v>
      </c>
      <c r="D4" s="134" t="s">
        <v>21805</v>
      </c>
      <c r="E4" s="135" t="s">
        <v>38998</v>
      </c>
      <c r="F4" s="136">
        <v>45956.263842592591</v>
      </c>
      <c r="G4" s="137">
        <f ca="1">IFERROR(NOW()-F4,"")</f>
        <v>4.737581018707715E-2</v>
      </c>
      <c r="H4" s="136">
        <v>45956.255219907405</v>
      </c>
      <c r="I4" s="134" t="str">
        <f>IFERROR(VLOOKUP(D4,DB!A:F,6,0),"")</f>
        <v>Power Cube</v>
      </c>
      <c r="J4" s="134" t="str">
        <f>IFERROR(VLOOKUP(D4,DB!A:G,7,0),"")</f>
        <v>Vandalized+Good</v>
      </c>
      <c r="K4" s="138" t="s">
        <v>39003</v>
      </c>
      <c r="L4" s="139" t="str">
        <f>IFERROR(VLOOKUP(D4,DB!A:I,9,0),"")</f>
        <v>Latis</v>
      </c>
    </row>
    <row r="5" spans="1:15" ht="15" customHeight="1">
      <c r="A5" s="133"/>
      <c r="B5" s="134" t="str">
        <f>IFERROR(VLOOKUP(D5,DB!A:K,11,0),"")</f>
        <v/>
      </c>
      <c r="C5" s="134"/>
      <c r="D5" s="134"/>
      <c r="E5" s="135"/>
      <c r="F5" s="136"/>
      <c r="G5" s="137">
        <f ca="1">IFERROR(NOW()-F5,"")</f>
        <v>45956.311218402778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45956.311218402778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45956.311218402778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45956.311218402778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45956.311218402778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45956.311218402778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45956.311218402778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45956.311218402778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45956.311218402778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45956.311218402778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45956.311218402778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45956.311218402778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45956.311218402778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45956.311218402778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45956.311218402778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45956.311218402778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45956.311218402778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45956.311218402778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45956.311218402778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45956.311218402778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45956.311218402778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45956.311218402778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45956.311218402778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45956.311218402778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45956.311218402778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45956.311218402778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45956.311218402778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45956.311218402778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45956.311218402778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45956.311218402778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45956.311218402778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45956.311218402778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45956.311218402778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45956.311218402778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45956.311218402778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45956.311218402778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45956.311218402778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45956.311218402778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45956.311218402778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45956.311218402778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45956.311218402778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45956.311218402778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45956.311218402778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45956.311218402778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45956.311218402778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45956.311218402778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45956.311218402778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45956.311218402778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45956.311218402778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45956.311218402778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45956.311218402778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45956.311218402778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45956.311218402778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45956.311218402778</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45956.311218402778</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338E4FB6-AFDE-4FA6-B99D-D235DA90031B}"/>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131.31138043981628</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11.815442939812783</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1</v>
      </c>
      <c r="D5" s="18" t="s">
        <v>26769</v>
      </c>
      <c r="E5" s="114" t="s">
        <v>39081</v>
      </c>
      <c r="F5" s="115">
        <v>45956.298819444448</v>
      </c>
      <c r="G5" s="116">
        <f ca="1">IFERROR(NOW()-F5,"-")</f>
        <v>1.2398958329868037E-2</v>
      </c>
      <c r="H5" s="115">
        <v>45956.293402777781</v>
      </c>
      <c r="I5" s="18" t="str">
        <f>IFERROR(VLOOKUP(D5,DB!A:F,6,0),"")</f>
        <v>Generator-SG</v>
      </c>
      <c r="J5" s="18" t="str">
        <f>IFERROR(VLOOKUP(D5,DB!A:G,7,0),"")</f>
        <v>Weak</v>
      </c>
      <c r="K5" s="19"/>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45956.311218402778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45956.311218402778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45956.311218402778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45956.311218402778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45956.311218402778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45956.311218402778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45956.311218402778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45956.311218402778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45956.311218402778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45956.311218402778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45956.311218402778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45956.311218402778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45956.311218402778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45956.311218402778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45956.311218402778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45956.311218402778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45956.311218402778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45956.311218402778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45956.311218402778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45956.311218402778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45956.311218402778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45956.311218402778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45956.311218402778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45956.311218402778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45956.311218402778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45956.311218402778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45956.311218402778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45956.311218402778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45956.311218402778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45956.311218402778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45956.311218402778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45956.311218402778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45956.311218402778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45956.311218402778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45956.311218402778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45956.311218402778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45956.311218402778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45956.311218402778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45956.311218402778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45956.311218402778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45956.311218402778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45956.311218402778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45956.311218402778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45956.311218402778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45956.311218402778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45956.311218402778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45956.311218402778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45956.311218402778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45956.311218402778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45956.311218402778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45956.311218402778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45956.311218402778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45956.311218402778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45956.311218402778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45956.311218402778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45956.311218402778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45956.311218402778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45956.311218402778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45956.311218402778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45956.311218402778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45956.311218402778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45956.311218402778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45956.311218402778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45956.311218402778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45956.311218402778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45956.311218402778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45956.311218402778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45956.311218402778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45956.311218402778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45956.311218402778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45956.311218402778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45956.311218402778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45956.311218402778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45956.311218402778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45956.311218402778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45956.311218402778</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45956.311218402778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45956.311218402778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45956.311218402778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45956.311218402778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45956.311218402778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45956.311218402778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45956.311218402778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45956.311218402778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45956.311218402778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45956.311218402778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45956.311218402778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45956.311218402778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45956.311218402778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45956.311218402778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45956.311218402778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45956.311218402778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45956.311218402778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45956.311218402778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45956.311218402778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45956.311218402778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45956.311218402778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45956.311218402778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45956.311218402778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45956.311218402778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45956.311218402778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45956.311218402778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45956.311218402778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45956.311218402778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45956.311218402778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45956.311218402778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45956.311218402778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45956.311218402778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45956.311218402778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45956.311218402778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45956.311218402778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45956.311218402778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45956.311218402778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45956.311218402778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45956.311218402778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45956.311218402778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45956.311218402778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45956.311218402778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45956.311218402778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45956.311218402778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45956.311218402778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45956.311218402778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45956.311218402778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45956.311218402778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45956.311218402778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45956.311218402778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45956.311218402778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45956.311218402778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45956.311218402778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45956.311218402778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45956.311218402778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45956.311218402778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45956.311218402778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45956.311218402778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45956.311218402778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45956.311218402778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45956.311218402778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45956.311218402778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45956.311218402778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45956.311218402778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45956.311218402778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45956.311218402778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45956.311218402778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45956.311218402778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45956.311218402778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45956.311218402778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45956.311218402778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45956.311218402778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45956.311218402778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45956.311218402778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45956.311218402778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45956.311218402778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45956.311218402778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45956.311218402778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45956.311218402778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45956.311218402778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45956.311218402778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45956.311218402778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45956.311218402778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45956.311218402778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45956.311218402778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45956.311218402778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45956.311218402778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45956.311218402778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45956.311218402778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45956.311218402778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45956.311218402778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45956.311218402778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45956.311218402778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45956.311218402778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45956.311218402778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45956.311218402778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45956.311218402778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45956.311218402778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45956.311218402778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45956.311218402778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45956.311218402778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45956.311218402778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45956.311218402778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45956.311218402778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45956.311218402778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45956.311218402778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45956.311218402778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45956.311218402778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45956.311218402778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45956.311218402778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45956.311218402778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45956.311218402778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45956.311218402778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45956.311218402778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45956.311218402778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45956.311218402778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45956.311218402778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45956.311218402778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45956.311218402778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45956.311218402778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45956.311218402778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45956.311218402778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45956.311218402778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45956.311218402778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45956.311218402778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45956.311218402778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45956.311218402778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45956.311218402778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45956.311218402778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45956.311218402778</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45956.311218402778</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45956.311218402778</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45956.311218402778</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45956.311218402778</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45956.311218402778</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45956.311218402778</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45956.311218402778</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45956.311218402778</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45956.311218402778</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45956.311218402778</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45956.311218402778</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45956.311218402778</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45956.311218402778</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45956.311218402778</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D2" sqref="D2:D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45956.311218634262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45956.311218634262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45956.311218634262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45956.311218634262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45956.311218634262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45956.311218634262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45956.311218634262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45956.311218634262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45956.311218634262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45956.311218634262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45956.311218634262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45956.311218634262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45956.311218634262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45956.311218634262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45956.311218634262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45956.311218634262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45956.311218634262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45956.311218634262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45956.311218634262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45956.311218634262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45956.311218634262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45956.311218634262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45956.311218634262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45956.311218634262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45956.311218634262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45956.311218634262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45956.311218634262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45956.311218634262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45956.311218634262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45956.311218634262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45956.311218634262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45956.311218634262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45956.311218634262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45956.311218634262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45956.311218634262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45956.311218634262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45956.311218634262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45956.311218634262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45956.311218634262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45956.311218634262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45956.311218634262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45956.311218634262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45956.311218634262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45956.311218634262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45956.311218634262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45956.311218634262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45956.311218634262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45956.311218634262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45956.311218634262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45956.311218634262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45956.311218634262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45956.311218634262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45956.311218634262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45956.311218634262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45956.311218634262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45956.311218634262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45956.311218634262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45956.311218634262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45956.311218634262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45956.311218634262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45956.311218634262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45956.311218634262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45956.311218634262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45956.311218634262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45956.311218634262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45956.311218634262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45956.311218634262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45956.311218634262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45956.311218634262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45956.311218634262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45956.311218634262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45956.311218634262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45956.311218634262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45956.311218634262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45956.311218634262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45956.311218634262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45956.311218634262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45956.311218634262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45956.311218634262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45956.311218634262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45956.311218634262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45956.311218634262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45956.311218634262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45956.311218634262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45956.311218634262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45956.311218634262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45956.311218634262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45956.311218634262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45956.311218634262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45956.311218634262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45956.311218634262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45956.311218634262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45956.311218634262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45956.311218634262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45956.311218634262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45956.311218634262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45956.311218634262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45956.311218634262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45956.311218634262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45956.311218634262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45956.311218634262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45956.311218634262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45956.311218634262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45956.311218634262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45956.311218634262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45956.311218634262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45956.311218634262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45956.311218634262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45956.311218634262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45956.311218634262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45956.311218634262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45956.311218634262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45956.311218634262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45956.311218634262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45956.311218634262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45956.311218634262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45956.311218634262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45956.311218634262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45956.311218634262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45956.311218634262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45956.311218634262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45956.311218634262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45956.311218634262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45956.311218634262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45956.311218634262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45956.311218634262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45956.311218634262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45956.311218634262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45956.311218634262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45956.311218634262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45956.311218634262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45956.311218634262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45956.311218634262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45956.311218634262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45956.311218634262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45956.311218634262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45956.311218634262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45956.311218634262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45956.311218634262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45956.311218634262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45956.311218634262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45956.311218634262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45956.311218634262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45956.311218634262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45956.311218634262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45956.311218634262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45956.311218634262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45956.311218634262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45956.311218634262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45956.311218634262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45956.311218634262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45956.311218634262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45956.311218634262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45956.311218634262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45956.311218634262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45956.311218634262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45956.311218634262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45956.311218634262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45956.311218634262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45956.311218634262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45956.311218634262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45956.311218634262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45956.311218634262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45956.311218634262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45956.311218634262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45956.311218634262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45956.311218634262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45956.311218634262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45956.311218634262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45956.311218634262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45956.311218634262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45956.311218634262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45956.311218634262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45956.311218634262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45956.311218634262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45956.311218634262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45956.311218634262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45956.311218634262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45956.311218634262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45956.311218634262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45956.311218634262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45956.311218634262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45956.311218634262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45956.311218634262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45956.311218634262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45956.311218634262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45956.311218634262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45956.311218634262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45956.311218634262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45956.311218634262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45956.311218634262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45956.311218634262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45956.311218634262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45956.311218634262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45956.311218634262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45956.311218634262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45956.311218634262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45956.311218634262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45956.311218634262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45956.311218634262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45956.311218634262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45956.311218634262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45956.311218634262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45956.311218634262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45956.311218634262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45956.311218634262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45956.311218634262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45956.311218634262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45956.311218634262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45956.311218634262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45956.311218634262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45956.311218634262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45956.311218634262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45956.311218634262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45956.311218634262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45956.311218634262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45956.311218634262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45956.311218634262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45956.311218634262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45956.311218634262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45956.311218634262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45956.311218634262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45956.311218634262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45956.311218634262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45956.311218634262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45956.311218634262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45956.311218634262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45956.311218634262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45956.311218634262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45956.311218634262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45956.311218634262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45956.311218634262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45956.311218634262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45956.311218634262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45956.311218634262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45956.311218634262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45956.311218634262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45956.311218634262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45956.311218634262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45956.311218634262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45956.311218634262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45956.311218634262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45956.311218634262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45956.311218634262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45956.311218634262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45956.311218634262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45956.311218634262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45956.311218634262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45956.311218634262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45956.311218634262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45956.311218634262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45956.311218634262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45956.311218634262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45956.311218634262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45956.311218634262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45956.311218634262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45956.311218634262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45956.311218634262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45956.311218634262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45956.311218634262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45956.311218634262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45956.311218634262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45956.311218634262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45956.311218634262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45956.311218634262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45956.311218634262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45956.311218634262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45956.311218634262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45956.311218634262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45956.311218634262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45956.311218634262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45956.311218634262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45956.311218634262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45956.311218634262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45956.311218634262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45956.311218634262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45956.311218634262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45956.311218634262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45956.311218634262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45956.311218634262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45956.311218634262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45956.311218634262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45956.311218634262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45956.311218634262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45956.311218634262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45956.311218634262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45956.311218634262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45956.311218634262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45956.311218634262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45956.311218634262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45956.311218634262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45956.311218634262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45956.311218634262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45956.311218634262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45956.311218634262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45956.311218634262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45956.311218634262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45956.311218634262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45956.311218634262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45956.311218634262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45956.311218634262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45956.311218634262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45956.311218634262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45956.311218634262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45956.311218634262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45956.311218634262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45956.311218634262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45956.311218634262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45956.311218634262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45956.311218634262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45956.311218634262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45956.311218634262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45956.311218634262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45956.311218634262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45956.311218634262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45956.311218634262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45956.311218634262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45956.311218634262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45956.311218634262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45956.311218634262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45956.311218634262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45956.311218634262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45956.311218634262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45956.311218634262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45956.311218634262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45956.311218634262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45956.311218634262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45956.311218634262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45956.311218634262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45956.311218634262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45956.311218634262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45956.311218634262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45956.311218634262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45956.311218634262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45956.311218634262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45956.311218634262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45956.311218634262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45956.311218634262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45956.311218634262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45956.311218634262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45956.311218634262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45956.311218634262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45956.311218634262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45956.311218634262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45956.311218634262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45956.311218634262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45956.311218634262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45956.311218634262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45956.311218634262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45956.311218634262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45956.311218634262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45956.311218634262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45956.311218634262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45956.311218634262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45956.311218634262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45956.311218634262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45956.311218634262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45956.311218634262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45956.311218634262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45956.311218634262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45956.311218634262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45956.311218634262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45956.311218634262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45956.311218634262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45956.311218634262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45956.311218634262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45956.311218634262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45956.311218634262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45956.311218634262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45956.311218634262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45956.311218634262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45956.311218634262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45956.311218634262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45956.311218634262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45956.311218634262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45956.311218634262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45956.311218634262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45956.311218634262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45956.311218634262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45956.311218634262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45956.311218634262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45956.311218634262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45956.311218634262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45956.311218634262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45956.311218634262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45956.311218634262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45956.311218634262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45956.311218634262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45956.311218634262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45956.311218634262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45956.311218634262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45956.311218634262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45956.311218634262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45956.311218634262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45956.311218634262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45956.311218634262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45956.311218634262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45956.311218634262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45956.311218634262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45956.311218634262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45956.311218634262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45956.311218634262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45956.311218634262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45956.311218634262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45956.311218634262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45956.311218634262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45956.311218634262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45956.311218634262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45956.311218634262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45956.311218634262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45956.311218634262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45956.311218634262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45956.311218634262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45956.311218634262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45956.311218634262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45956.311218634262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45956.311218634262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45956.311218634262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45956.311218634262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45956.311218634262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45956.311218634262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45956.311218634262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45956.311218634262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45956.311218634262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45956.311218634262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45956.311218634262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45956.311218634262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45956.311218634262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45956.311218634262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45956.311218634262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45956.311218634262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45956.311218634262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45956.311218634262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45956.311218634262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45956.311218634262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45956.311218634262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45956.311218634262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45956.311218634262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45956.311218634262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45956.311218634262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45956.311218634262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45956.311218634262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45956.311218634262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45956.311218634262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45956.311218634262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45956.311218634262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45956.311218634262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45956.311218634262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45956.311218634262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45956.311218634262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45956.311218634262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45956.311218634262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45956.311218634262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45956.311218634262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45956.311218634262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45956.311218634262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45956.311218634262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45956.311218634262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45956.311218634262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45956.311218634262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45956.311218634262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45956.311218634262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45956.311218634262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45956.311218634262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45956.311218634262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45956.311218634262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45956.311218634262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45956.311218634262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45956.311218634262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45956.311218634262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45956.311218634262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45956.311218634262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45956.311218634262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45956.311218634262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45956.311218634262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45956.311218634262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45956.311218634262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45956.311218634262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45956.311218634262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45956.311218634262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45956.311218634262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45956.311218634262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45956.311218634262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45956.311218634262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45956.311218634262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45956.311218634262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45956.311218634262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45956.311218634262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45956.311218634262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45956.311218634262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45956.311218634262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45956.311218634262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45956.311218634262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45956.311218634262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45956.311218634262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45956.311218634262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45956.311218634262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45956.311218634262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45956.311218634262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45956.311218634262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45956.311218634262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45956.311218634262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45956.311218634262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45956.311218634262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45956.311218634262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45956.311218634262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45956.311218634262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45956.311218634262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45956.311218634262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45956.311218634262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45956.311218634262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45956.311218634262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45956.311218634262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45956.311218634262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45956.311218634262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45956.311218634262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45956.311218634262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45956.311218634262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45956.311218634262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45956.311218634262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45956.311218634262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45956.311218634262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45956.311218634262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45956.311218634262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45956.311218634262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45956.311218634262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45956.311218634262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45956.311218634262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45956.311218634262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45956.311218634262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45956.311218634262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45956.311218634262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45956.311218634262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45956.311218634262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45956.311218634262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45956.311218634262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45956.311218634262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45956.311218634262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45956.311218634262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45956.311218634262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45956.311218634262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45956.311218634262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45956.311218634262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45956.311218634262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45956.311218634262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45956.311218634262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45956.311218634262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45956.311218634262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45956.311218634262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45956.311218634262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45956.311218634262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45956.311218634262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45956.311218634262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45956.311218634262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45956.311218634262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45956.311218634262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45956.311218634262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45956.311218634262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45956.311218634262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45956.311218634262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45956.311218634262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45956.311218634262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45956.311218634262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45956.311218634262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45956.311218634262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45956.311218634262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45956.311218634262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45956.311218634262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45956.311218634262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45956.311218634262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45956.311218634262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45956.311218634262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45956.311218634262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45956.311218634262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45956.311218634262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45956.311218634262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45956.311218634262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45956.311218634262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45956.311218634262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45956.311218634262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45956.311218634262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45956.311218634262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45956.311218634262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45956.311218634262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45956.311218634262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45956.311218634262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45956.311218634262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45956.311218634262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45956.311218634262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45956.311218634262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45956.311218634262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45956.311218634262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45956.311218634262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45956.311218634262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45956.311218634262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45956.311218634262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45956.311218634262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45956.311218634262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45956.311218634262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45956.311218634262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45956.311218634262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45956.311218634262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45956.311218634262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45956.311218634262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45956.311218634262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45956.311218634262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45956.311218634262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45956.311218634262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45956.311218634262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45956.311218634262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45956.311218634262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45956.311218634262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45956.311218634262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45956.311218634262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45956.311218634262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45956.311218634262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45956.311218634262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45956.311218634262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45956.311218634262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45956.311218634262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45956.311218634262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45956.311218634262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45956.311218634262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45956.311218634262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45956.311218634262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45956.311218634262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45956.311218634262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45956.311218634262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45956.311218634262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45956.311218634262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45956.311218634262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45956.311218634262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45956.311218634262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45956.311218634262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45956.311218634262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45956.311218634262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45956.311218634262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45956.311218634262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45956.311218634262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45956.311218634262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45956.311218634262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45956.311218634262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45956.311218634262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45956.311218634262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45956.311218634262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45956.311218634262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45956.311218634262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45956.311218634262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45956.311218634262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45956.311218634262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45956.311218634262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45956.311218634262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45956.311218634262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45956.311218634262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45956.311218634262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45956.311218634262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45956.311218634262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45956.311218634262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45956.311218634262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45956.311218634262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45956.311218634262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45956.311218634262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45956.311218634262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45956.311218634262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45956.311218634262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45956.311218634262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45956.311218634262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45956.311218634262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45956.311218634262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45956.311218634262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45956.311218634262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45956.311218634262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45956.311218634262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45956.311218634262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45956.311218634262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45956.311218634262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45956.311218634262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45956.311218634262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45956.311218634262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45956.311218634262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45956.311218634262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45956.311218634262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45956.311218634262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45956.311218634262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45956.311218634262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45956.311218634262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45956.311218634262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45956.311218634262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45956.311218634262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45956.311218634262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45956.311218634262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45956.311218634262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45956.311218634262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45956.311218634262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45956.311218634262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45956.311218634262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45956.311218634262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45956.311218634262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45956.311218634262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45956.311218634262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45956.311218634262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45956.311218634262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45956.311218634262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45956.311218634262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45956.311218634262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45956.311218634262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45956.311218634262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45956.311218634262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45956.311218634262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45956.311218634262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45956.311218634262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45956.311218634262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45956.311218634262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45956.311218634262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45956.311218634262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45956.311218634262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45956.311218634262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45956.311218634262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45956.311218634262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45956.311218634262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45956.311218634262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45956.311218634262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45956.311218634262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45956.311218634262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45956.311218634262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45956.311218634262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45956.311218634262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45956.311218634262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45956.311218634262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45956.311218634262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45956.311218634262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45956.311218634262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45956.311218634262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45956.311218634262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45956.311218634262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45956.311218634262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45956.311218634262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45956.311218634262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45956.311218634262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45956.311218634262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45956.311218634262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45956.311218634262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45956.311218634262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45956.311218634262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45956.311218634262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45956.311218634262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45956.311218634262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45956.311218634262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45956.311218634262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45956.311218634262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45956.311218634262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45956.311218634262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45956.311218634262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45956.311218634262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45956.311218634262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45956.311218634262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45956.311218634262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45956.311218634262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45956.311218634262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45956.311218634262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45956.311218634262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45956.311218634262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45956.311218634262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45956.311218634262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45956.311218634262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45956.311218634262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45956.311218634262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45956.311218634262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45956.311218634262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45956.311218634262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45956.311218634262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45956.311218634262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45956.311218634262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45956.311218634262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45956.311218634262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45956.311218634262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45956.311218634262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45956.311218634262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45956.311218634262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45956.311218634262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45956.311218634262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45956.311218634262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45956.311218634262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45956.311218634262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45956.311218634262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45956.311218634262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45956.311218634262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45956.311218634262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45956.311218634262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45956.311218634262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45956.311218634262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45956.311218634262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45956.311218634262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45956.311218634262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45956.311218634262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45956.311218634262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45956.311218634262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45956.311218634262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45956.311218634262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45956.311218634262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45956.311218634262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45956.311218634262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45956.311218634262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45956.311218634262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45956.311218634262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45956.311218634262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45956.311218634262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45956.311218634262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45956.311218634262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45956.311218634262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45956.311218634262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45956.311218634262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45956.311218634262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45956.311218634262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45956.311218634262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45956.311218634262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45956.311218634262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45956.311218634262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45956.311218634262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45956.311218634262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45956.311218634262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45956.311218634262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45956.311218634262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45956.311218634262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45956.311218634262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45956.311218634262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45956.311218634262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45956.311218634262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45956.311218634262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45956.311218634262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45956.311218634262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45956.311218634262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45956.311218634262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45956.311218634262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45956.311218634262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45956.311218634262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45956.311218634262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45956.311218634262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45956.311218634262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45956.311218634262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45956.311218634262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45956.311218634262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45956.311218634262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45956.311218634262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45956.311218634262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45956.311218634262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45956.311218634262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45956.311218634262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45956.311218634262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45956.311218634262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45956.311218634262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45956.311218634262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45956.311218634262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45956.311218634262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45956.311218634262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45956.311218634262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45956.311218634262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45956.311218634262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45956.311218634262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45956.311218634262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45956.311218634262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45956.311218634262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45956.311218634262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45956.311218634262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45956.311218634262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45956.311218634262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45956.311218634262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45956.311218634262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45956.311218634262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45956.311218634262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45956.311218634262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45956.311218634262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45956.311218634262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45956.311218634262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45956.311218634262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45956.311218634262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45956.311218634262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45956.311218634262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45956.311218634262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45956.311218634262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45956.311218634262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45956.311218634262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45956.311218634262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45956.311218634262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45956.311218634262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45956.311218634262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45956.311218634262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45956.311218634262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45956.311218634262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45956.311218634262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45956.311218634262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45956.311218634262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45956.311218634262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45956.311218634262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45956.311218634262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45956.311218634262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45956.311218634262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45956.311218634262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45956.311218634262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45956.311218634262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45956.311218634262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45956.311218634262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45956.311218634262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45956.311218634262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45956.311218634262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45956.311218634262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45956.311218634262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45956.311218634262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45956.311218634262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45956.311218634262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45956.311218634262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45956.311218634262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45956.311218634262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45956.311218634262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45956.311218634262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45956.311218634262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45956.311218634262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45956.311218634262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45956.311218634262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45956.311218634262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45956.311218634262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45956.311218634262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45956.311218634262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45956.311218634262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45956.311218634262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45956.311218634262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45956.311218634262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45956.311218634262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45956.311218634262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45956.311218634262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45956.311218634262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45956.311218634262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45956.311218634262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45956.311218634262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45956.311218634262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45956.311218634262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45956.311218634262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45956.311218634262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45956.311218634262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45956.311218634262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45956.311218634262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45956.311218634262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45956.311218634262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45956.311218634262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45956.311218634262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45956.311218634262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45956.311218634262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45956.311218634262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45956.311218634262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45956.311218634262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45956.311218634262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45956.311218634262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45956.311218634262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45956.311218634262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45956.311218634262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45956.311218634262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45956.311218634262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45956.311218634262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45956.311218634262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45956.311218634262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45956.311218634262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45956.311218634262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45956.311218634262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45956.311218634262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45956.311218634262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45956.311218634262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45956.311218634262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45956.311218634262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45956.311218634262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45956.311218634262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45956.311218634262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45956.311218634262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45956.311218634262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45956.311218634262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45956.311218634262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45956.311218634262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45956.311218634262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45956.311218634262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45956.311218634262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45956.311218634262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45956.311218634262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45956.311218634262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45956.311218634262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45956.311218634262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45956.311218634262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45956.311218634262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45956.311218634262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45956.311218634262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45956.311218634262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45956.311218634262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45956.311218634262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45956.311218634262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45956.311218634262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45956.311218634262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45956.311218634262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45956.311218634262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45956.311218634262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45956.311218634262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45956.311218634262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45956.311218634262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45956.311218634262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45956.311218634262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45956.311218634262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45956.311218634262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45956.311218634262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45956.311218634262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45956.311218634262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45956.311218634262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45956.311218634262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45956.311218634262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45956.311218634262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45956.311218634262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45956.311218634262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45956.311218634262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45956.311218634262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45956.311218634262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45956.311218634262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45956.311218634262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45956.311218634262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45956.311218634262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45956.311218634262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45956.311218634262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45956.311218634262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45956.311218634262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45956.311218634262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45956.311218634262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45956.311218634262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45956.311218634262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45956.311218634262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45956.311218634262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45956.311218634262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45956.311218634262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45956.311218634262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45956.311218634262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45956.311218634262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45956.311218634262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45956.311218634262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45956.311218634262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45956.311218634262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45956.311218634262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45956.311218634262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45956.311218634262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45956.311218634262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45956.311218634262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45956.311218634262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45956.311218634262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45956.311218634262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45956.311218634262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45956.311218634262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45956.311218634262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45956.311218634262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45956.311218634262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45956.311218634262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45956.311218634262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45956.311218634262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45956.311218634262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45956.311218634262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45956.311218634262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45956.311218634262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45956.311218634262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45956.311218634262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45956.311218634262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45956.311218634262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45956.311218634262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45956.311218634262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45956.311218634262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45956.311218634262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45956.311218634262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45956.311218634262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45956.311218634262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45956.311218634262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45956.311218634262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45956.311218634262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45956.311218634262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45956.311218634262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45956.311218634262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45956.311218634262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45956.311218634262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45956.311218634262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45956.311218634262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45956.311218634262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45956.311218634262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45956.311218634262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45956.311218634262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45956.311218634262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45956.311218634262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45956.311218634262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45956.311218634262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45956.311218634262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45956.311218634262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45956.311218634262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45956.311218634262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45956.311218634262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45956.311218634262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45956.311218634262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45956.311218634262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45956.311218634262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45956.311218634262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45956.311218634262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45956.311218634262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45956.311218634262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45956.311218634262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45956.311218634262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45956.311218634262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45956.311218634262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45956.311218634262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45956.311218634262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45956.311218634262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45956.311218634262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45956.311218634262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45956.311218634262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45956.311218634262</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9"/>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39089</v>
      </c>
      <c r="B2" s="94" t="str">
        <f>IFERROR(VLOOKUP(D2,DB!A:K,11,0),"")</f>
        <v>R4</v>
      </c>
      <c r="C2" s="97">
        <v>1</v>
      </c>
      <c r="D2" s="94" t="s">
        <v>35115</v>
      </c>
      <c r="E2" s="98" t="s">
        <v>38998</v>
      </c>
      <c r="F2" s="99">
        <v>45703.480717592596</v>
      </c>
      <c r="G2" s="100">
        <f ca="1">IFERROR(NOW()-F2,"")</f>
        <v>252.83050081018155</v>
      </c>
      <c r="H2" s="99">
        <v>45703.474768518521</v>
      </c>
      <c r="I2" s="99" t="str">
        <f>IFERROR(VLOOKUP(D2,DB!A:F,6,0),"")</f>
        <v>SCECO</v>
      </c>
      <c r="J2" s="99" t="str">
        <f>IFERROR(VLOOKUP(D2,DB!A:G,7,0),"")</f>
        <v>Dead</v>
      </c>
      <c r="K2" s="101" t="s">
        <v>39090</v>
      </c>
      <c r="L2" s="94" t="str">
        <f>IFERROR(VLOOKUP(D2,DB!A:I,9,0),"")</f>
        <v>Latis</v>
      </c>
    </row>
    <row r="3" spans="1:16" ht="30" customHeight="1">
      <c r="A3" s="94" t="s">
        <v>39091</v>
      </c>
      <c r="B3" s="94" t="str">
        <f>IFERROR(VLOOKUP(D3,DB!A:K,11,0),"")</f>
        <v>R4</v>
      </c>
      <c r="C3" s="94">
        <v>1</v>
      </c>
      <c r="D3" s="94" t="s">
        <v>27420</v>
      </c>
      <c r="E3" s="98" t="s">
        <v>38998</v>
      </c>
      <c r="F3" s="123">
        <v>45953.634722222225</v>
      </c>
      <c r="G3" s="124">
        <f ca="1">IFERROR(NOW()-F3,"")</f>
        <v>2.676496180552931</v>
      </c>
      <c r="H3" s="123">
        <v>45953.546631944446</v>
      </c>
      <c r="I3" s="99" t="str">
        <f>IFERROR(VLOOKUP(D3,DB!A:F,6,0),"")</f>
        <v>SCECO</v>
      </c>
      <c r="J3" s="99" t="str">
        <f>IFERROR(VLOOKUP(D3,DB!A:G,7,0),"")</f>
        <v>Dead</v>
      </c>
      <c r="K3" s="125" t="s">
        <v>39092</v>
      </c>
      <c r="L3" s="121" t="str">
        <f>IFERROR(VLOOKUP(D3,DB!A:I,9,0),"")</f>
        <v>Latis</v>
      </c>
    </row>
    <row r="4" spans="1:16" ht="15" customHeight="1">
      <c r="A4" s="119" t="s">
        <v>39093</v>
      </c>
      <c r="B4" s="119" t="str">
        <f>IFERROR(VLOOKUP(D4,DB!A:K,11,0),"")</f>
        <v>R4</v>
      </c>
      <c r="C4" s="120">
        <v>1</v>
      </c>
      <c r="D4" s="94" t="s">
        <v>35169</v>
      </c>
      <c r="E4" s="98" t="s">
        <v>38998</v>
      </c>
      <c r="F4" s="123"/>
      <c r="G4" s="124">
        <f ca="1">IFERROR(NOW()-F4,"")</f>
        <v>45956.311218402778</v>
      </c>
      <c r="H4" s="123">
        <v>45956.260138888887</v>
      </c>
      <c r="I4" s="119" t="str">
        <f>IFERROR(VLOOKUP(D4,DB!A:F,6,0),"")</f>
        <v>Generator-SG</v>
      </c>
      <c r="J4" s="119" t="str">
        <f>IFERROR(VLOOKUP(D4,DB!A:G,7,0),"")</f>
        <v>Dead</v>
      </c>
      <c r="K4" s="125" t="s">
        <v>39094</v>
      </c>
      <c r="L4" s="121" t="str">
        <f>IFERROR(VLOOKUP(D4,DB!A:I,9,0),"")</f>
        <v>Latis</v>
      </c>
    </row>
    <row r="5" spans="1:16" ht="15" customHeight="1">
      <c r="A5" s="119"/>
      <c r="B5" s="119" t="str">
        <f>IFERROR(VLOOKUP(D5,DB!A:K,11,0),"")</f>
        <v/>
      </c>
      <c r="C5" s="120"/>
      <c r="D5" s="121"/>
      <c r="E5" s="98"/>
      <c r="F5" s="123"/>
      <c r="G5" s="124">
        <f ca="1">IFERROR(NOW()-F5,"")</f>
        <v>45956.311218402778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45956.311218402778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45956.311218402778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45956.311218402778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45956.311218402778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45956.311218402778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45956.311218402778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45956.311218402778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45956.311218402778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45956.311218402778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45956.311218402778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45956.311218402778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45956.311218402778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45956.311218402778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45956.311218402778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45956.311218402778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45956.311218402778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45956.311218402778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45956.311218402778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45956.311218402778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45956.311218402778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45956.311218402778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45956.311218402778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45956.311218402778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45956.311218402778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45956.311218402778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45956.311218402778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45956.311218402778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45956.311218402778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45956.311218402778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45956.311218402778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45956.311218402778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45956.311218402778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45956.311218402778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45956.311218402778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45956.311218402778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45956.311218402778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45956.311218402778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45956.311218402778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45956.311218402778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45956.311218402778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45956.311218402778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45956.311218402778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45956.311218402778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45956.311218402778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45956.311218402778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45956.311218402778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45956.311218402778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45956.311218402778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45956.311218402778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45956.311218402778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45956.311218402778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45956.311218402778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45956.311218402778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45956.311218402778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45956.311218402778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45956.311218402778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45956.311218402778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45956.311218402778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45956.311218402778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45956.311218402778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45956.311218402778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45956.311218402778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45956.311218402778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45956.311218402778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45956.311218402778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45956.311218402778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45956.311218402778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45956.311218402778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45956.311218402778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45956.311218402778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45956.311218402778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45956.311218402778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45956.311218402778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45956.311218402778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45956.311218402778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45956.311218402778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45956.311218402778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45956.311218402778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45956.311218402778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45956.311218402778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45956.311218402778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45956.311218402778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45956.311218402778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45956.311218402778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45956.311218402778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45956.311218402778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45956.311218402778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45956.311218402778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45956.311218402778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45956.311218402778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45956.311218402778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45956.311218402778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45956.311218402778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45956.311218402778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45956.311218402778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45956.311218402778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45956.311218402778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45956.311218402778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45956.311218402778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45956.311218402778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45956.311218402778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45956.311218402778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45956.311218402778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45956.311218402778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45956.311218402778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45956.311218402778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45956.311218402778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45956.311218402778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45956.311218402778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45956.311218402778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45956.311218402778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45956.311218402778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45956.311218402778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45956.311218402778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45956.311218402778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45956.311218402778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45956.311218402778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45956.311218402778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45956.311218402778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45956.311218402778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45956.311218402778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45956.311218402778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45956.311218402778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45956.311218402778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45956.311218402778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45956.311218402778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45956.311218402778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45956.311218402778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45956.311218402778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45956.311218402778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45956.311218402778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45956.311218402778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45956.311218402778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45956.311218402778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45956.311218402778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45956.311218402778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45956.311218402778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45956.311218402778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45956.311218402778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45956.311218402778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45956.311218402778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45956.311218402778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45956.311218402778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45956.311218402778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45956.311218402778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45956.311218402778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45956.311218402778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45956.311218402778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45956.311218402778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45956.311218402778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45956.311218402778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45956.311218402778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45956.311218402778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45956.311218402778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45956.311218402778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45956.311218402778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45956.311218402778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45956.311218402778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45956.311218402778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45956.311218402778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45956.311218402778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45956.311218402778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45956.311218402778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45956.311218402778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45956.311218402778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45956.311218402778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45956.311218402778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45956.311218402778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45956.311218402778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45956.311218402778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45956.311218402778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45956.311218402778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45956.311218402778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45956.311218402778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45956.311218402778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45956.311218402778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45956.311218402778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45956.311218402778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45956.311218402778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45956.311218402778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45956.311218402778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45956.311218402778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45956.311218402778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45956.311218402778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45956.311218402778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45956.311218402778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45956.311218402778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45956.311218402778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45956.311218402778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45956.311218402778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45956.311218402778</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45956.311218402778</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45956.311218402778</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45956.311218402778</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45956.311218402778</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45956.311218402778</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45956.311218402778</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45956.311218402778</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45956.311218402778</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45956.311218402778</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45956.311218402778</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45956.311218402778</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45956.311218402778</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45956.311218402778</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45956.311218402778</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45956.311218402778</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45956.311218402778</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45956.311218402778</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45956.311218402778</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45956.311218402778</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45956.311218402778</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45956.311218402778</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45956.311218402778</v>
      </c>
      <c r="H218" s="123"/>
      <c r="I218" s="119" t="str">
        <f>IFERROR(VLOOKUP(D218,DB!A:F,6,0),"")</f>
        <v/>
      </c>
      <c r="J218" s="119" t="str">
        <f>IFERROR(VLOOKUP(D218,DB!A:G,7,0),"")</f>
        <v/>
      </c>
      <c r="K218" s="125"/>
      <c r="L218" s="121" t="str">
        <f>IFERROR(VLOOKUP(D218,DB!A:I,9,0),"")</f>
        <v/>
      </c>
    </row>
    <row r="219" spans="1:12" ht="15" customHeight="1">
      <c r="A219" s="126"/>
      <c r="B219" s="126" t="str">
        <f>IFERROR(VLOOKUP(D219,DB!A:K,11,0),"")</f>
        <v/>
      </c>
      <c r="C219" s="127"/>
      <c r="D219" s="128"/>
      <c r="E219" s="129"/>
      <c r="F219" s="130"/>
      <c r="G219" s="131">
        <f ca="1">IFERROR(NOW()-F219,"")</f>
        <v>45956.311218402778</v>
      </c>
      <c r="H219" s="130"/>
      <c r="I219" s="126" t="str">
        <f>IFERROR(VLOOKUP(D219,DB!A:F,6,0),"")</f>
        <v/>
      </c>
      <c r="J219" s="126" t="str">
        <f>IFERROR(VLOOKUP(D219,DB!A:G,7,0),"")</f>
        <v/>
      </c>
      <c r="K219" s="132"/>
      <c r="L219" s="128" t="str">
        <f>IFERROR(VLOOKUP(D219,DB!A:I,9,0),"")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6" sqref="D6: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39095</v>
      </c>
      <c r="B2" s="37" t="str">
        <f>IFERROR(VLOOKUP(D2,DB!A:K,11,0),"")</f>
        <v>R5</v>
      </c>
      <c r="C2" s="37">
        <v>3</v>
      </c>
      <c r="D2" s="118" t="s">
        <v>36034</v>
      </c>
      <c r="E2" s="37" t="s">
        <v>38998</v>
      </c>
      <c r="F2" s="38">
        <v>45891.832060185188</v>
      </c>
      <c r="G2" s="144">
        <f ca="1">IFERROR(NOW()-F2,"")</f>
        <v>64.479158217589429</v>
      </c>
      <c r="H2" s="38">
        <v>45891.790393518517</v>
      </c>
      <c r="I2" s="37" t="str">
        <f>IFERROR(VLOOKUP(D2,DB!A:F,6,0),"")</f>
        <v>Generator-SG</v>
      </c>
      <c r="J2" s="37" t="str">
        <f>IFERROR(VLOOKUP(D2,DB!A:G,7,0),"")</f>
        <v>Vandalized</v>
      </c>
      <c r="K2" s="37" t="s">
        <v>39096</v>
      </c>
      <c r="L2" s="37" t="str">
        <f>IFERROR(VLOOKUP(D2,DB!A:I,9,0),"")</f>
        <v>Latis</v>
      </c>
      <c r="M2" s="117"/>
    </row>
    <row r="3" spans="1:13" ht="30.75">
      <c r="A3" s="37" t="s">
        <v>39097</v>
      </c>
      <c r="B3" s="37" t="str">
        <f>IFERROR(VLOOKUP(D3,DB!A:K,11,0),"")</f>
        <v>R5</v>
      </c>
      <c r="C3" s="37">
        <v>1</v>
      </c>
      <c r="D3" s="37" t="s">
        <v>31329</v>
      </c>
      <c r="E3" s="37" t="s">
        <v>39081</v>
      </c>
      <c r="F3" s="38">
        <v>45926.188877314817</v>
      </c>
      <c r="G3" s="144">
        <f t="shared" ref="G3" ca="1" si="0">IFERROR(NOW()-F3,"")</f>
        <v>30.122341087961104</v>
      </c>
      <c r="H3" s="38">
        <v>45926.158159722225</v>
      </c>
      <c r="I3" s="37" t="str">
        <f>IFERROR(VLOOKUP(D3,DB!A:F,6,0),"")</f>
        <v>SCECO</v>
      </c>
      <c r="J3" s="37" t="str">
        <f>IFERROR(VLOOKUP(D3,DB!A:G,7,0),"")</f>
        <v>Good</v>
      </c>
      <c r="K3" s="37" t="s">
        <v>39098</v>
      </c>
      <c r="L3" s="37" t="str">
        <f>IFERROR(VLOOKUP(D3,DB!A:I,9,0),"")</f>
        <v>Latis</v>
      </c>
      <c r="M3" s="117"/>
    </row>
    <row r="4" spans="1:13" ht="48" customHeight="1">
      <c r="A4" s="152" t="s">
        <v>39099</v>
      </c>
      <c r="B4" s="152" t="str">
        <f>IFERROR(VLOOKUP(D4,DB!A:K,11,0),"")</f>
        <v>R5</v>
      </c>
      <c r="C4" s="152">
        <v>1</v>
      </c>
      <c r="D4" s="152" t="s">
        <v>34781</v>
      </c>
      <c r="E4" s="152" t="s">
        <v>39081</v>
      </c>
      <c r="F4" s="153">
        <v>45948.661111111112</v>
      </c>
      <c r="G4" s="154">
        <f ca="1">IFERROR(NOW()-F4,"")</f>
        <v>7.6501072916653357</v>
      </c>
      <c r="H4" s="153">
        <v>45948.661111111112</v>
      </c>
      <c r="I4" s="152" t="str">
        <f>IFERROR(VLOOKUP(D4,DB!A:F,6,0),"")</f>
        <v>SCECO</v>
      </c>
      <c r="J4" s="152" t="str">
        <f>IFERROR(VLOOKUP(D4,DB!A:G,7,0),"")</f>
        <v>Dead</v>
      </c>
      <c r="K4" s="152" t="s">
        <v>39100</v>
      </c>
      <c r="L4" s="152" t="str">
        <f>IFERROR(VLOOKUP(D4,DB!A:I,9,0),"")</f>
        <v>Latis</v>
      </c>
    </row>
    <row r="5" spans="1:13" ht="15">
      <c r="A5" s="152" t="s">
        <v>39101</v>
      </c>
      <c r="B5" s="152" t="str">
        <f>IFERROR(VLOOKUP(D5,DB!A:K,11,0),"")</f>
        <v>R5</v>
      </c>
      <c r="C5" s="152">
        <v>1</v>
      </c>
      <c r="D5" s="152" t="s">
        <v>13007</v>
      </c>
      <c r="E5" s="152" t="s">
        <v>39102</v>
      </c>
      <c r="F5" s="153">
        <v>45956.22047453704</v>
      </c>
      <c r="G5" s="154">
        <f ca="1">IFERROR(NOW()-F5,"")</f>
        <v>9.0743865737749729E-2</v>
      </c>
      <c r="H5" s="153">
        <v>45956.075682870367</v>
      </c>
      <c r="I5" s="152" t="str">
        <f>IFERROR(VLOOKUP(D5,DB!A:F,6,0),"")</f>
        <v>SCECO</v>
      </c>
      <c r="J5" s="152" t="str">
        <f>IFERROR(VLOOKUP(D5,DB!A:G,7,0),"")</f>
        <v>No BB Design</v>
      </c>
      <c r="K5" s="152" t="s">
        <v>39103</v>
      </c>
      <c r="L5" s="152" t="str">
        <f>IFERROR(VLOOKUP(D5,DB!A:I,9,0),"")</f>
        <v>Latis</v>
      </c>
    </row>
    <row r="6" spans="1:13" ht="15">
      <c r="A6" s="152"/>
      <c r="B6" s="152" t="str">
        <f>IFERROR(VLOOKUP(D6,DB!A:K,11,0),"")</f>
        <v/>
      </c>
      <c r="C6" s="152"/>
      <c r="D6" s="152"/>
      <c r="E6" s="152"/>
      <c r="F6" s="153"/>
      <c r="G6" s="154">
        <f ca="1">IFERROR(NOW()-F6,"")</f>
        <v>45956.311218402778</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45956.311218402778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45956.311218402778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45956.311218402778</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45956.311218402778</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45956.311218402778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45956.311218402778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45956.311218402778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45956.311218402778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45956.311218402778</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45956.311218402778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45956.311218402778</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45956.311218402778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45956.311218402778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45956.311218402778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45956.311218402778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45956.311218402778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45956.311218402778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45956.311218402778</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45956.311218402778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45956.311218402778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45956.311218402778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45956.311218402778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45956.311218402778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45956.311218402778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45956.311218402778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45956.311218402778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45956.311218402778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45956.311218402778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45956.311218402778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45956.311218402778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45956.311218402778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45956.311218402778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45956.311218402778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45956.311218402778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45956.311218402778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45956.311218402778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45956.311218402778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45956.311218402778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45956.311218402778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45956.311218402778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45956.311218402778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45956.311218402778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45956.311218402778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45956.311218402778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45956.311218402778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45956.311218402778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45956.311218402778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45956.311218402778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45956.311218402778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45956.311218402778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45956.311218402778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45956.311218402778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45956.311218402778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45956.311218402778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45956.311218402778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45956.311218402778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45956.311218402778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45956.311218402778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45956.311218402778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45956.311218402778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45956.311218402778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45956.311218402778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45956.311218402778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45956.311218402778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45956.311218402778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45956.311218402778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45956.311218402778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45956.311218402778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45956.311218402778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45956.311218402778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45956.311218402778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45956.311218402778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45956.311218402778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45956.311218402778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45956.311218402778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45956.311218402778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45956.311218402778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45956.311218402778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45956.311218402778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45956.311218402778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45956.311218402778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45956.311218402778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45956.311218402778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45956.311218402778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45956.311218402778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45956.311218402778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45956.311218402778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45956.311218402778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45956.311218402778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45956.311218402778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45956.311218402778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45956.311218402778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45956.311218402778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45956.311218402778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45956.311218402778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45956.311218402778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45956.311218402778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45956.311218402778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45956.311218402778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45956.311218402778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45956.311218402778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45956.311218402778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45956.311218402778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45956.311218402778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45956.311218402778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45956.311218402778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45956.311218402778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45956.311218402778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45956.311218402778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45956.311218402778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45956.311218402778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45956.311218402778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45956.311218402778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45956.311218402778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45956.311218402778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45956.311218402778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45956.311218402778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45956.311218402778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45956.311218402778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45956.311218402778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45956.311218402778</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45956.311218402778</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45956.311218402778</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45956.311218402778</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45956.311218402778</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45956.311218402778</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45956.311218402778</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45956.311218402778</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45956.311218402778</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45956.311218402778</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45956.311218402778</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45956.311218402778</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45956.311218402778</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45956.311218402778</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45956.311218402778</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45956.311218402778</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45956.311218402778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45956.311218402778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45956.311218402778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45956.311218402778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45956.311218402778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45956.311218402778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45956.311218402778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45956.311218402778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45956.311218402778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45956.311218402778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45956.311218402778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45956.311218402778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45956.311218402778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45956.311218402778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45956.311218402778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45956.311218402778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45956.311218402778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45956.311218402778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45956.311218402778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45956.311218402778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45956.311218402778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45956.311218402778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45956.311218402778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45956.311218402778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45956.311218402778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45956.311218402778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45956.311218402778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45956.311218402778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45956.311218402778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45956.311218402778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45956.311218402778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45956.311218402778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45956.311218402778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45956.311218402778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45956.311218402778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45956.311218402778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45956.311218402778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45956.311218402778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45956.311218402778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45956.311218402778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45956.311218402778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45956.311218402778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45956.311218402778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45956.311218402778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45956.311218402778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45956.311218402778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45956.311218402778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45956.311218402778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45956.311218402778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45956.311218402778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45956.311218402778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45956.311218402778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45956.311218402778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45956.311218402778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45956.311218402778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45956.311218402778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45956.311218402778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45956.311218402778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45956.311218402778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45956.311218402778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45956.311218402778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45956.311218402778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45956.311218402778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45956.311218402778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45956.311218402778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45956.311218402778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45956.311218402778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45956.311218402778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45956.311218402778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45956.311218402778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45956.311218402778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45956.311218402778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45956.311218402778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45956.311218402778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45956.311218402778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45956.311218402778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45956.311218402778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45956.311218402778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45956.311218402778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45956.311218402778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45956.311218402778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45956.311218402778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45956.311218402778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45956.311218402778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45956.311218402778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45956.311218402778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45956.311218402778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45956.311218402778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45956.311218402778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45956.311218402778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45956.311218402778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45956.311218402778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45956.311218402778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45956.311218402778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45956.311218402778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45956.311218402778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45956.311218402778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45956.311218402778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45956.311218402778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45956.311218402778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45956.311218402778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45956.311218402778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45956.311218402778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45956.311218402778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45956.311218402778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45956.311218402778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45956.311218402778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45956.311218402778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45956.311218402778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45956.311218402778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45956.311218402778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45956.311218402778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45956.311218402778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45956.311218402778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45956.311218402778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45956.311218402778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45956.311218402778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45956.311218402778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45956.311218402778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45956.311218402778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45956.311218402778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45956.311218402778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45956.311218402778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45956.311218402778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45956.311218402778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45956.311218402778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45956.311218402778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45956.311218402778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45956.311218402778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45956.311218402778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45956.311218402778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45956.311218402778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45956.311218402778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45956.311218402778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45956.311218402778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45956.311218402778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45956.311218402778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45956.311218402778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45956.311218402778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45956.311218402778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45956.311218402778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45956.311218402778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45956.311218402778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45956.311218402778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45956.311218402778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45956.311218402778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45956.311218402778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45956.311218402778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45956.311218402778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45956.311218402778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45956.311218402778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45956.311218402778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45956.311218402778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45956.311218402778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45956.311218402778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45956.311218402778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45956.311218402778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45956.311218402778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45956.311218402778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45956.311218402778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45956.311218402778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45956.311218402778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45956.311218402778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45956.311218402778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45956.311218402778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45956.311218402778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45956.311218402778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45956.311218402778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45956.311218402778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45956.311218402778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45956.311218402778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45956.311218402778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45956.311218402778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45956.311218402778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45956.311218402778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45956.311218402778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45956.311218402778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45956.311218402778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45956.311218402778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45956.311218402778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45956.311218402778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45956.311218402778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45956.311218402778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45956.311218402778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45956.311218402778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45956.311218402778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45956.311218402778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45956.311218402778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45956.311218402778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45956.311218402778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45956.311218402778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45956.311218402778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45956.311218402778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45956.311218402778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45956.311218402778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45956.311218402778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45956.311218402778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45956.311218402778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45956.311218402778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45956.311218402778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45956.311218402778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45956.311218402778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45956.311218402778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45956.311218402778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45956.311218402778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45956.311218402778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45956.311218402778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45956.311218402778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45956.311218402778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45956.311218402778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45956.311218402778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45956.311218402778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45956.311218402778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45956.311218402778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45956.311218402778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45956.311218402778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45956.311218402778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45956.311218402778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45956.311218402778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45956.311218402778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45956.311218402778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45956.311218402778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45956.311218402778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45956.311218402778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45956.311218402778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45956.311218402778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45956.311218402778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45956.311218402778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45956.311218402778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45956.311218402778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45956.311218402778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45956.311218402778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45956.311218402778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45956.311218402778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45956.311218402778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45956.311218402778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45956.311218402778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45956.311218402778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45956.311218402778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45956.311218402778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45956.311218402778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45956.311218402778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45956.311218402778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45956.311218402778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45956.311218402778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45956.311218402778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45956.311218402778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45956.311218402778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45956.311218402778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45956.311218402778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45956.311218402778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45956.311218402778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45956.311218402778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45956.311218402778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45956.311218402778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45956.311218402778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45956.311218402778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45956.311218402778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45956.311218402778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45956.311218402778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45956.311218402778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45956.311218402778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45956.311218402778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45956.311218402778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45956.311218402778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45956.311218402778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45956.311218402778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45956.311218402778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45956.311218402778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45956.311218402778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45956.311218402778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45956.311218402778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45956.311218402778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45956.311218402778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45956.311218402778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45956.311218402778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45956.311218402778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45956.311218402778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45956.311218402778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45956.311218402778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45956.311218402778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45956.311218402778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45956.311218402778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45956.311218402778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45956.311218402778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45956.311218402778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45956.311218402778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45956.311218402778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45956.311218402778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45956.311218402778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45956.311218402778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45956.311218402778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45956.311218402778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45956.311218402778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45956.311218402778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45956.311218402778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45956.311218402778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45956.311218402778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45956.311218402778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45956.311218402778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45956.311218402778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45956.311218402778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45956.311218402778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45956.311218402778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45956.311218402778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45956.311218402778</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45956.311218402778</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45956.311218402778</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45956.311218402778</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45956.311218402778</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45956.311218402778</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45956.311218402778</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45956.311218402778</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45956.311218402778</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45956.311218402778</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45956.311218402778</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45956.311218402778</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45956.311218402778</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45956.311218402778</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45956.311218402778</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45956.311218402778</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39104</v>
      </c>
      <c r="B2" s="103" t="str">
        <f>IFERROR(VLOOKUP(D2,DB!A:K,11,0),"")</f>
        <v>R6</v>
      </c>
      <c r="C2" s="105">
        <v>1</v>
      </c>
      <c r="D2" s="103" t="s">
        <v>38564</v>
      </c>
      <c r="E2" s="106" t="s">
        <v>38998</v>
      </c>
      <c r="F2" s="107">
        <v>45956.104409722226</v>
      </c>
      <c r="G2" s="77">
        <f ca="1">IFERROR(NOW()-F2,"-")</f>
        <v>0.20680868055205792</v>
      </c>
      <c r="H2" s="107">
        <v>45956.092986111114</v>
      </c>
      <c r="I2" s="103" t="str">
        <f>IFERROR(VLOOKUP(D2,DB!A:F,6,0),"")</f>
        <v>Generator-SG</v>
      </c>
      <c r="J2" s="102" t="str">
        <f>IFERROR(VLOOKUP(D2,DB!A:G,7,0),"")</f>
        <v>Vandalized</v>
      </c>
      <c r="K2" s="108" t="s">
        <v>39105</v>
      </c>
      <c r="L2" s="109" t="str">
        <f>IFERROR(VLOOKUP(D2,DB!A:I,9,0),"")</f>
        <v>Latis</v>
      </c>
    </row>
    <row r="3" spans="1:16383" ht="31.5" customHeight="1">
      <c r="A3" s="104" t="s">
        <v>39106</v>
      </c>
      <c r="B3" s="103" t="str">
        <f>IFERROR(VLOOKUP(D3,DB!A:K,11,0),"")</f>
        <v>R6</v>
      </c>
      <c r="C3" s="105">
        <v>1</v>
      </c>
      <c r="D3" s="103" t="s">
        <v>32967</v>
      </c>
      <c r="E3" s="106"/>
      <c r="F3" s="107"/>
      <c r="G3" s="77">
        <f ca="1">IFERROR(NOW()-F3,"-")</f>
        <v>45956.311218402778</v>
      </c>
      <c r="H3" s="107">
        <v>45956.255972222221</v>
      </c>
      <c r="I3" s="103" t="str">
        <f>IFERROR(VLOOKUP(D3,DB!A:F,6,0),"")</f>
        <v>SCECO</v>
      </c>
      <c r="J3" s="102" t="str">
        <f>IFERROR(VLOOKUP(D3,DB!A:G,7,0),"")</f>
        <v>Dead</v>
      </c>
      <c r="K3" s="108" t="s">
        <v>39107</v>
      </c>
      <c r="L3" s="109" t="str">
        <f>IFERROR(VLOOKUP(D3,DB!A:I,9,0),"")</f>
        <v>Latis</v>
      </c>
    </row>
    <row r="4" spans="1:16383" ht="31.5" customHeight="1">
      <c r="A4" s="104"/>
      <c r="B4" s="103" t="str">
        <f>IFERROR(VLOOKUP(D4,DB!A:K,11,0),"")</f>
        <v/>
      </c>
      <c r="C4" s="105"/>
      <c r="D4" s="103"/>
      <c r="E4" s="106"/>
      <c r="F4" s="107"/>
      <c r="G4" s="77">
        <f ca="1">IFERROR(NOW()-F4,"-")</f>
        <v>45956.311218402778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45956.311218402778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45956.311218402778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45956.311218402778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45956.311218402778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45956.311218402778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45956.311218402778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45956.311218402778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45956.311218402778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45956.311218402778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45956.311218402778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45956.311218402778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45956.311218402778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45956.311218402778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45956.311218402778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45956.311218402778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45956.311218402778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45956.311218402778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45956.311218402778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45956.311218402778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45956.311218402778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45956.311218402778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45956.311218402778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45956.311218402778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45956.311218402778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45956.311218402778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45956.311218402778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45956.311218402778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45956.311218402778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45956.311218402778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45956.311218402778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45956.311218402778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45956.311218402778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45956.311218402778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45956.311218402778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45956.311218402778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45956.311218402778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45956.311218402778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45956.311218402778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45956.311218402778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45956.311218402778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45956.311218402778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45956.311218402778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45956.311218402778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45956.311218402778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45956.311218402778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45956.311218402778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45956.311218402778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45956.311218402778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45956.311218402778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45956.311218402778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45956.311218402778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45956.311218402778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45956.311218402778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45956.311218402778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45956.311218402778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45956.311218402778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45956.311218402778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45956.311218402778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45956.311218402778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45956.311218402778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45956.311218402778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45956.311218402778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45956.311218402778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45956.311218402778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45956.311218402778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45956.311218402778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45956.311218402778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45956.311218402778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45956.311218402778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45956.311218402778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45956.311218402778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45956.311218402778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45956.311218402778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45956.311218402778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45956.311218402778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45956.311218402778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45956.311218402778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45956.311218402778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45956.311218402778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45956.311218402778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45956.311218402778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45956.311218402778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45956.311218402778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45956.311218402778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45956.311218402778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45956.311218402778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45956.311218402778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45956.311218402778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45956.311218402778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45956.311218402778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45956.311218402778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45956.311218402778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45956.311218402778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45956.311218402778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45956.311218402778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45956.311218402778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45956.311218402778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45956.311218402778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45956.311218402778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45956.311218402778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45956.311218402778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45956.311218402778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45956.311218402778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45956.311218402778</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45956.311218402778</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45956.311218402778</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45956.311218402778</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45956.311218402778</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45956.311218402778</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45956.311218402778</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45956.311218402778</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45956.311218402778</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45956.311218402778</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45956.311218402778</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45956.311218402778</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45956.311218402778</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45956.311218402778</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45956.311218402778</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45956.311218402778</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45956.311218402778</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45956.311218402778</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45956.311218402778</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45956.311218402778</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45956.311218402778</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45956.311218402778</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45956.311218402778</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45956.311218402778</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45956.311218402778</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45956.311218402778</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2025-10-26T04:28:45Z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