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3284" documentId="120_S{2AC9BD13-BADA-5192-A53E-5A8FF88502F6}" xr6:coauthVersionLast="47" xr6:coauthVersionMax="47" xr10:uidLastSave="{6E8C8489-7E63-4C34-8475-EA92E66F52C8}"/>
  <bookViews>
    <workbookView xWindow="-120" yWindow="-120" windowWidth="38640" windowHeight="21120" firstSheet="2"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4" i="3" l="1"/>
  <c r="G2" i="9"/>
  <c r="G3" i="9"/>
  <c r="G4" i="9"/>
  <c r="G5" i="9"/>
  <c r="I2" i="9"/>
  <c r="I3" i="9"/>
  <c r="I4" i="9"/>
  <c r="I5" i="9"/>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D5" i="3"/>
  <c r="L4" i="9"/>
  <c r="L5" i="9"/>
  <c r="J4" i="9"/>
  <c r="J5" i="9"/>
  <c r="J2" i="9"/>
  <c r="J3" i="9"/>
  <c r="L2" i="9"/>
  <c r="L3" i="9"/>
  <c r="G6" i="9"/>
  <c r="G7" i="9"/>
  <c r="I8" i="9"/>
  <c r="B11" i="9"/>
  <c r="D6"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D3" i="3"/>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7" i="9"/>
  <c r="I7" i="9"/>
  <c r="J7" i="9"/>
  <c r="L7" i="9"/>
  <c r="B8" i="9"/>
  <c r="G8" i="9"/>
  <c r="J8" i="9"/>
  <c r="L8" i="9"/>
  <c r="B9" i="9"/>
  <c r="G9" i="9"/>
  <c r="I9" i="9"/>
  <c r="J9" i="9"/>
  <c r="L9" i="9"/>
  <c r="B10" i="9"/>
  <c r="G10" i="9"/>
  <c r="I10" i="9"/>
  <c r="J10" i="9"/>
  <c r="L10" i="9"/>
  <c r="G11" i="9"/>
  <c r="I11" i="9"/>
  <c r="J11" i="9"/>
  <c r="L11" i="9"/>
  <c r="B12" i="9"/>
  <c r="G12" i="9"/>
  <c r="I12" i="9"/>
  <c r="J12" i="9"/>
  <c r="L12" i="9"/>
  <c r="B13" i="9"/>
  <c r="G13" i="9"/>
  <c r="I13" i="9"/>
  <c r="J13" i="9"/>
  <c r="L13" i="9"/>
  <c r="B6" i="9"/>
  <c r="I6" i="9"/>
  <c r="J6" i="9"/>
  <c r="L6" i="9"/>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G2" i="1"/>
  <c r="L6" i="5"/>
  <c r="L7" i="5"/>
  <c r="L8" i="5"/>
  <c r="L9" i="5"/>
  <c r="L10" i="5"/>
  <c r="L11" i="5"/>
  <c r="L12" i="5"/>
  <c r="L13" i="5"/>
  <c r="L14" i="5"/>
  <c r="L15" i="5"/>
  <c r="L16" i="5"/>
  <c r="L17" i="5"/>
  <c r="L18" i="5"/>
  <c r="L19" i="5"/>
  <c r="J6" i="5"/>
  <c r="J7" i="5"/>
  <c r="J8" i="5"/>
  <c r="J9" i="5"/>
  <c r="J10" i="5"/>
  <c r="J11" i="5"/>
  <c r="J12" i="5"/>
  <c r="J13" i="5"/>
  <c r="J14" i="5"/>
  <c r="J15" i="5"/>
  <c r="J16" i="5"/>
  <c r="J17" i="5"/>
  <c r="J18" i="5"/>
  <c r="J19" i="5"/>
  <c r="I6" i="5"/>
  <c r="I7" i="5"/>
  <c r="I8" i="5"/>
  <c r="I9" i="5"/>
  <c r="I10" i="5"/>
  <c r="I11" i="5"/>
  <c r="I12" i="5"/>
  <c r="I13" i="5"/>
  <c r="I14" i="5"/>
  <c r="I15" i="5"/>
  <c r="I16" i="5"/>
  <c r="I17" i="5"/>
  <c r="I18" i="5"/>
  <c r="I19" i="5"/>
  <c r="B6" i="5"/>
  <c r="B7" i="5"/>
  <c r="B8" i="5"/>
  <c r="B9" i="5"/>
  <c r="B10" i="5"/>
  <c r="B11" i="5"/>
  <c r="B12" i="5"/>
  <c r="B13" i="5"/>
  <c r="B14" i="5"/>
  <c r="B15" i="5"/>
  <c r="B16" i="5"/>
  <c r="B17" i="5"/>
  <c r="B18" i="5"/>
  <c r="B19" i="5"/>
  <c r="G6" i="5"/>
  <c r="G7"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G2" i="5"/>
  <c r="I3" i="5"/>
  <c r="B5" i="5"/>
  <c r="I5" i="5"/>
  <c r="J5" i="5"/>
  <c r="L5" i="5"/>
  <c r="B4" i="5"/>
  <c r="G4" i="5"/>
  <c r="I4" i="5"/>
  <c r="J4" i="5"/>
  <c r="L4" i="5"/>
  <c r="G3" i="5"/>
  <c r="J2" i="1"/>
  <c r="L2" i="1"/>
  <c r="B3" i="5"/>
  <c r="J3" i="5"/>
  <c r="L3" i="5"/>
  <c r="B3" i="2"/>
  <c r="G3" i="2"/>
  <c r="I3" i="2"/>
  <c r="J3" i="2"/>
  <c r="L3" i="2"/>
  <c r="B2" i="1"/>
  <c r="L2" i="5"/>
  <c r="B2" i="4"/>
  <c r="I2" i="4"/>
  <c r="J2" i="4"/>
  <c r="L2" i="4"/>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alcChain>
</file>

<file path=xl/sharedStrings.xml><?xml version="1.0" encoding="utf-8"?>
<sst xmlns="http://schemas.openxmlformats.org/spreadsheetml/2006/main" count="180299" uniqueCount="39129">
  <si>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</si>
  <si>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</si>
  <si>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</si>
  <si>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</si>
  <si>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</si>
  <si>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</si>
  <si>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</si>
  <si>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</si>
  <si>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</si>
  <si>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</si>
  <si>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</si>
  <si>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</si>
  <si>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</si>
  <si>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</si>
  <si>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</si>
  <si>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</si>
  <si>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</si>
  <si>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</si>
  <si>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</si>
  <si>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</si>
  <si>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</si>
  <si>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</si>
  <si>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</si>
  <si>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</si>
  <si>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</si>
  <si>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</si>
  <si>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</si>
  <si>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</si>
  <si>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</si>
  <si>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</si>
  <si>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</si>
  <si>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</si>
  <si>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</si>
  <si>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</si>
  <si>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</si>
  <si>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</si>
  <si>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</si>
  <si>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</si>
  <si>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</si>
  <si>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</si>
  <si>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</si>
  <si>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</si>
  <si>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</si>
  <si>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</si>
  <si>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</si>
  <si>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</si>
  <si>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</si>
  <si>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</si>
  <si>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</si>
  <si>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</si>
  <si>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</si>
  <si>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</si>
  <si>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</si>
  <si>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</si>
  <si>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</si>
  <si>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</si>
  <si>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</si>
  <si>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</si>
  <si>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</si>
  <si>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</si>
  <si>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</si>
  <si>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</si>
  <si>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</si>
  <si>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</si>
  <si>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</si>
  <si>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</si>
  <si>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</si>
  <si>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</si>
  <si>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</si>
  <si>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</si>
  <si>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</si>
  <si>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</si>
  <si>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</si>
  <si>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</si>
  <si>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</si>
  <si>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</si>
  <si>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</si>
  <si>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</si>
  <si>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</si>
  <si>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</si>
  <si>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</si>
  <si>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</si>
  <si>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</si>
  <si>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</si>
  <si>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</si>
  <si>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</si>
  <si>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</si>
  <si>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</si>
  <si>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</si>
  <si>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</si>
  <si>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</si>
  <si>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</si>
  <si>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</si>
  <si>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</si>
  <si>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</si>
  <si>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</si>
  <si>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</si>
  <si>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</si>
  <si>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</si>
  <si>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</si>
  <si>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</si>
  <si>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</si>
  <si>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</si>
  <si>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</si>
  <si>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</si>
  <si>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</si>
  <si>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</si>
  <si>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</si>
  <si>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</si>
  <si>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</si>
  <si>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</si>
  <si>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</si>
  <si>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</si>
  <si>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</si>
  <si>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</si>
  <si>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</si>
  <si>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</si>
  <si>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</si>
  <si>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</si>
  <si>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</si>
  <si>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</si>
  <si>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</si>
  <si>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</si>
  <si>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</si>
  <si>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</si>
  <si>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</si>
  <si>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</si>
  <si>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</si>
  <si>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</si>
  <si>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</si>
  <si>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</si>
  <si>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</si>
  <si>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</si>
  <si>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</si>
  <si>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</si>
  <si>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</si>
  <si>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</si>
  <si>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</si>
  <si>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</si>
  <si>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</si>
  <si>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</si>
  <si>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</si>
  <si>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</si>
  <si>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</si>
  <si>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</si>
  <si>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</si>
  <si>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</si>
  <si>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</si>
  <si>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</si>
  <si>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</si>
  <si>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</si>
  <si>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</si>
  <si>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</si>
  <si>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</si>
  <si>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</si>
  <si>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</si>
  <si>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</si>
  <si>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</si>
  <si>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</si>
  <si>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</si>
  <si>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</si>
  <si>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</si>
  <si>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</si>
  <si>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</si>
  <si>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</si>
  <si>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</si>
  <si>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</si>
  <si>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</si>
  <si>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</si>
  <si>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</si>
  <si>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</si>
  <si>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</si>
  <si>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</si>
  <si>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</si>
  <si>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</si>
  <si>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</si>
  <si>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</si>
  <si>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</si>
  <si>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</si>
  <si>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</si>
  <si>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</si>
  <si>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</si>
  <si>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</si>
  <si>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</si>
  <si>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</si>
  <si>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</si>
  <si>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</si>
  <si>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</si>
  <si>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</si>
  <si>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</si>
  <si>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</si>
  <si>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</si>
  <si>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</si>
  <si>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</si>
  <si>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</si>
  <si>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</si>
  <si>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</si>
  <si>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</si>
  <si>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</si>
  <si>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</si>
  <si>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</si>
  <si>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</si>
  <si>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</si>
  <si>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</si>
  <si>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</si>
  <si>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</si>
  <si>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</si>
  <si>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</si>
  <si>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</si>
  <si>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</si>
  <si>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</si>
  <si>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</si>
  <si>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</si>
  <si>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</si>
  <si>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</si>
  <si>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</si>
  <si>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</si>
  <si>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</si>
  <si>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</si>
  <si>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</si>
  <si>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</si>
  <si>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</si>
  <si>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</si>
  <si>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</si>
  <si>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</si>
  <si>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</si>
  <si>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</si>
  <si>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</si>
  <si>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</si>
  <si>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</si>
  <si>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</si>
  <si>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</si>
  <si>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</si>
  <si>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</si>
  <si>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</si>
  <si>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</si>
  <si>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</si>
  <si>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</si>
  <si>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</si>
  <si>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</si>
  <si>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</si>
  <si>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</si>
  <si>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</si>
  <si>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</si>
  <si>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</si>
  <si>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</si>
  <si>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</si>
  <si>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</si>
  <si>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</si>
  <si>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</si>
  <si>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</si>
  <si>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</si>
  <si>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</si>
  <si>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</si>
  <si>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</si>
  <si>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</si>
  <si>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</si>
  <si>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</si>
  <si>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</si>
  <si>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</si>
  <si>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</si>
  <si>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</si>
  <si>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</si>
  <si>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</si>
  <si>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</si>
  <si>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</si>
  <si>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</si>
  <si>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</si>
  <si>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</si>
  <si>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</si>
  <si>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</si>
  <si>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</si>
  <si>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</si>
  <si>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</si>
  <si>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</si>
  <si>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</si>
  <si>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</si>
  <si>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</si>
  <si>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</si>
  <si>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</si>
  <si>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</si>
  <si>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</si>
  <si>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</si>
  <si>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</si>
  <si>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</si>
  <si>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</si>
  <si>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</si>
  <si>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</si>
  <si>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</si>
  <si>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</si>
  <si>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</si>
  <si>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</si>
  <si>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</si>
  <si>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</si>
  <si>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</si>
  <si>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</si>
  <si>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</si>
  <si>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</si>
  <si>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</si>
  <si>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</si>
  <si>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</si>
  <si>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</si>
  <si>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</si>
  <si>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</si>
  <si>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</si>
  <si>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</si>
  <si>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</si>
  <si>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</si>
  <si>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</si>
  <si>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</si>
  <si>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</si>
  <si>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</si>
  <si>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</si>
  <si>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</si>
  <si>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</si>
  <si>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</si>
  <si>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</si>
  <si>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</si>
  <si>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</si>
  <si>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</si>
  <si>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</si>
  <si>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</si>
  <si>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</si>
  <si>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</si>
  <si>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</si>
  <si>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</si>
  <si>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</si>
  <si>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</si>
  <si>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</si>
  <si>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</si>
  <si>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</si>
  <si>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</si>
  <si>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</si>
  <si>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</si>
  <si>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</si>
  <si>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</si>
  <si>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</si>
  <si>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</si>
  <si>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</si>
  <si>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</si>
  <si>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</si>
  <si>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</si>
  <si>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</si>
  <si>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</si>
  <si>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</si>
  <si>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</si>
  <si>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</si>
  <si>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</si>
  <si>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</si>
  <si>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</si>
  <si>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</si>
  <si>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</si>
  <si>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</si>
  <si>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</si>
  <si>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</si>
  <si>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</si>
  <si>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</si>
  <si>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</si>
  <si>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</si>
  <si>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</si>
  <si>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</si>
  <si>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</si>
  <si>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</si>
  <si>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</si>
  <si>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</si>
  <si>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</si>
  <si>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</si>
  <si>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</si>
  <si>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</si>
  <si>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</si>
  <si>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</si>
  <si>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</si>
  <si>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</si>
  <si>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</si>
  <si>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</si>
  <si>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</si>
  <si>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</si>
  <si>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</si>
  <si>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</si>
  <si>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</si>
  <si>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</si>
  <si>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</si>
  <si>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</si>
  <si>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</si>
  <si>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</si>
  <si>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</si>
  <si>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</si>
  <si>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</si>
  <si>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</si>
  <si>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</si>
  <si>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</si>
  <si>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</si>
  <si>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</si>
  <si>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</si>
  <si>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</si>
  <si>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</si>
  <si>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</si>
  <si>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</si>
  <si>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</si>
  <si>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</si>
  <si>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</si>
  <si>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</si>
  <si>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</si>
  <si>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</si>
  <si>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</si>
  <si>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</si>
  <si>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</si>
  <si>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</si>
  <si>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</si>
  <si>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</si>
  <si>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</si>
  <si>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</si>
  <si>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</si>
  <si>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</si>
  <si>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</si>
  <si>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</si>
  <si>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</si>
  <si>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</si>
  <si>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</si>
  <si>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</si>
  <si>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</si>
  <si>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</si>
  <si>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</si>
  <si>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</si>
  <si>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</si>
  <si>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</si>
  <si>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</si>
  <si>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</si>
  <si>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</si>
  <si>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</si>
  <si>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</si>
  <si>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</si>
  <si>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</si>
  <si>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</si>
  <si>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</si>
  <si>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</si>
  <si>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</si>
  <si>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</si>
  <si>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</si>
  <si>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</si>
  <si>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</si>
  <si>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</si>
  <si>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</si>
  <si>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</si>
  <si>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</si>
  <si>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</si>
  <si>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</si>
  <si>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</si>
  <si>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</si>
  <si>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</si>
  <si>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</si>
  <si>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</si>
  <si>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</si>
  <si>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</si>
  <si>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</si>
  <si>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</si>
  <si>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</si>
  <si>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</si>
  <si>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</si>
  <si>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</si>
  <si>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</si>
  <si>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</si>
  <si>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</si>
  <si>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</si>
  <si>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</si>
  <si>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</si>
  <si>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</si>
  <si>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</si>
  <si>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</si>
  <si>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</si>
  <si>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</si>
  <si>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</si>
  <si>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</si>
  <si>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</si>
  <si>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</si>
  <si>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</si>
  <si>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</si>
  <si>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</si>
  <si>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</si>
  <si>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</si>
  <si>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</si>
  <si>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</si>
  <si>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</si>
  <si>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</si>
  <si>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</si>
  <si>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</si>
  <si>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</si>
  <si>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</si>
  <si>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</si>
  <si>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</si>
  <si>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</si>
  <si>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</si>
  <si>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</si>
  <si>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</si>
  <si>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</si>
  <si>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</si>
  <si>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</si>
  <si>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</si>
  <si>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</si>
  <si>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</si>
  <si>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</si>
  <si>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</si>
  <si>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</si>
  <si>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</si>
  <si>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</si>
  <si>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</si>
  <si>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</si>
  <si>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</si>
  <si>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</si>
  <si>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</si>
  <si>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</si>
  <si>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</si>
  <si>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</si>
  <si>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</si>
  <si>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</si>
  <si>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</si>
  <si>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</si>
  <si>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</si>
  <si>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</si>
  <si>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</si>
  <si>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</si>
  <si>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</si>
  <si>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</si>
  <si>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</si>
  <si>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</si>
  <si>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</si>
  <si>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</si>
  <si>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</si>
  <si>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</si>
  <si>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</si>
  <si>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</si>
  <si>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</si>
  <si>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</si>
  <si>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</si>
  <si>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</si>
  <si>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</si>
  <si>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</si>
  <si>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</si>
  <si>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</si>
  <si>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</si>
  <si>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</si>
  <si>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</si>
  <si>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</si>
  <si>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</si>
  <si>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</si>
  <si>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</si>
  <si>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</si>
  <si>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</si>
  <si>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</si>
  <si>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</si>
  <si>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</si>
  <si>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</si>
  <si>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</si>
  <si>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</si>
  <si>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</si>
  <si>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</si>
  <si>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</si>
  <si>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</si>
  <si>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</si>
  <si>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</si>
  <si>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</si>
  <si>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</si>
  <si>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</si>
  <si>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</si>
  <si>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</si>
  <si>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</si>
  <si>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</si>
  <si>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</si>
  <si>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</si>
  <si>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</si>
  <si>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</si>
  <si>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</si>
  <si>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</si>
  <si>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</si>
  <si>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</si>
  <si>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</si>
  <si>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</si>
  <si>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</si>
  <si>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</si>
  <si>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</si>
  <si>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</si>
  <si>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</si>
  <si>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</si>
  <si>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</si>
  <si>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</si>
  <si>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</si>
  <si>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</si>
  <si>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</si>
  <si>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</si>
  <si>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</si>
  <si>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</si>
  <si>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</si>
  <si>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</si>
  <si>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</si>
  <si>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</si>
  <si>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</si>
  <si>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</si>
  <si>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</si>
  <si>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</si>
  <si>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</si>
  <si>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</si>
  <si>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</si>
  <si>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</si>
  <si>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</si>
  <si>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</si>
  <si>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</si>
  <si>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</si>
  <si>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</si>
  <si>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</si>
  <si>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</si>
  <si>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</si>
  <si>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</si>
  <si>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</si>
  <si>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</si>
  <si>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</si>
  <si>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</si>
  <si>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</si>
  <si>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</si>
  <si>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</si>
  <si>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</si>
  <si>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</si>
  <si>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</si>
  <si>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</si>
  <si>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</si>
  <si>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</si>
  <si>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</si>
  <si>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</si>
  <si>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</si>
  <si>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</si>
  <si>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</si>
  <si>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</si>
  <si>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</si>
  <si>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</si>
  <si>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</si>
  <si>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</si>
  <si>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</si>
  <si>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</si>
  <si>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</si>
  <si>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</si>
  <si>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</si>
  <si>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</si>
  <si>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</si>
  <si>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</si>
  <si>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</si>
  <si>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</si>
  <si>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</si>
  <si>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</si>
  <si>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</si>
  <si>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</si>
  <si>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</si>
  <si>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</si>
  <si>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</si>
  <si>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</si>
  <si>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</si>
  <si>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</si>
  <si>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</si>
  <si>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</si>
  <si>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</si>
  <si>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</si>
  <si>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</si>
  <si>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</si>
  <si>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</si>
  <si>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</si>
  <si>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</si>
  <si>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</si>
  <si>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</si>
  <si>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</si>
  <si>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</si>
  <si>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</si>
  <si>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</si>
  <si>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</si>
  <si>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</si>
  <si>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</si>
  <si>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</si>
  <si>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</si>
  <si>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</si>
  <si>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</si>
  <si>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</si>
  <si>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</si>
  <si>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</si>
  <si>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</si>
  <si>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</si>
  <si>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</si>
  <si>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</si>
  <si>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</si>
  <si>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</si>
  <si>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</si>
  <si>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</si>
  <si>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</si>
  <si>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</si>
  <si>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</si>
  <si>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</si>
  <si>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</si>
  <si>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</si>
  <si>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</si>
  <si>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</si>
  <si>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</si>
  <si>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</si>
  <si>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</si>
  <si>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</si>
  <si>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</si>
  <si>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</si>
  <si>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</si>
  <si>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</si>
  <si>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</si>
  <si>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</si>
  <si>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</si>
  <si>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</si>
  <si>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</si>
  <si>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</si>
  <si>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</si>
  <si>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</si>
  <si>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</si>
  <si>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</si>
  <si>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</si>
  <si>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</si>
  <si>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</si>
  <si>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</si>
  <si>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</si>
  <si>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</si>
  <si>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</si>
  <si>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</si>
  <si>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</si>
  <si>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</si>
  <si>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</si>
  <si>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</si>
  <si>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</si>
  <si>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</si>
  <si>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</si>
  <si>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</si>
  <si>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</si>
  <si>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</si>
  <si>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</si>
  <si>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</si>
  <si>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</si>
  <si>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</si>
  <si>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</si>
  <si>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</si>
  <si>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</si>
  <si>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</si>
  <si>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</si>
  <si>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</si>
  <si>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</si>
  <si>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</si>
  <si>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</si>
  <si>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</si>
  <si>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</si>
  <si>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</si>
  <si>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</si>
  <si>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</si>
  <si>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</si>
  <si>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</si>
  <si>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</si>
  <si>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</si>
  <si>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</si>
  <si>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</si>
  <si>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</si>
  <si>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</si>
  <si>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</si>
  <si>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</si>
  <si>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</si>
  <si>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</si>
  <si>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</si>
  <si>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</si>
  <si>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</si>
  <si>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</si>
  <si>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</si>
  <si>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</si>
  <si>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</si>
  <si>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</si>
  <si>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</si>
  <si>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</si>
  <si>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</si>
  <si>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</si>
  <si>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</si>
  <si>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</si>
  <si>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</si>
  <si>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</si>
  <si>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</si>
  <si>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</si>
  <si>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</si>
  <si>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</si>
  <si>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</si>
  <si>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</si>
  <si>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</si>
  <si>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</si>
  <si>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</si>
  <si>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</si>
  <si>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</si>
  <si>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</si>
  <si>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</si>
  <si>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</si>
  <si>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</si>
  <si>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</si>
  <si>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</si>
  <si>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</si>
  <si>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</si>
  <si>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</si>
  <si>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</si>
  <si>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</si>
  <si>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</si>
  <si>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</si>
  <si>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</si>
  <si>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</si>
  <si>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</si>
  <si>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</si>
  <si>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</si>
  <si>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</si>
  <si>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</si>
  <si>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</si>
  <si>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</si>
  <si>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</si>
  <si>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</si>
  <si>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</si>
  <si>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</si>
  <si>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</si>
  <si>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</si>
  <si>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</si>
  <si>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</si>
  <si>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</si>
  <si>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</si>
  <si>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</si>
  <si>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</si>
  <si>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</si>
  <si>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</si>
  <si>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</si>
  <si>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</si>
  <si>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</si>
  <si>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</si>
  <si>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</si>
  <si>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</si>
  <si>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</si>
  <si>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</si>
  <si>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</si>
  <si>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</si>
  <si>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</si>
  <si>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</si>
  <si>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</si>
  <si>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</si>
  <si>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</si>
  <si>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</si>
  <si>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</si>
  <si>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</si>
  <si>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</si>
  <si>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</si>
  <si>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</si>
  <si>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</si>
  <si>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</si>
  <si>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</si>
  <si>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</si>
  <si>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</si>
  <si>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</si>
  <si>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</si>
  <si>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</si>
  <si>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</si>
  <si>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</si>
  <si>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</si>
  <si>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</si>
  <si>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</si>
  <si>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</si>
  <si>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</si>
  <si>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</si>
  <si>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</si>
  <si>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</si>
  <si>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</si>
  <si>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</si>
  <si>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</si>
  <si>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</si>
  <si>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</si>
  <si>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</si>
  <si>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</si>
  <si>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</si>
  <si>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</si>
  <si>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</si>
  <si>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</si>
  <si>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</si>
  <si>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</si>
  <si>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</si>
  <si>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</si>
  <si>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</si>
  <si>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</si>
  <si>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</si>
  <si>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</si>
  <si>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</si>
  <si>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</si>
  <si>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</si>
  <si>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</si>
  <si>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</si>
  <si>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</si>
  <si>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</si>
  <si>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</si>
  <si>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</si>
  <si>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</si>
  <si>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</si>
  <si>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</si>
  <si>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</si>
  <si>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</si>
  <si>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</si>
  <si>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</si>
  <si>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</si>
  <si>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</si>
  <si>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</si>
  <si>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</si>
  <si>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</si>
  <si>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</si>
  <si>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</si>
  <si>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</si>
  <si>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</si>
  <si>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</si>
  <si>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</si>
  <si>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</si>
  <si>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</si>
  <si>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</si>
  <si>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</si>
  <si>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</si>
  <si>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</si>
  <si>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</si>
  <si>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</si>
  <si>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</si>
  <si>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</si>
  <si>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</si>
  <si>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</si>
  <si>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</si>
  <si>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</si>
  <si>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</si>
  <si>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</si>
  <si>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</si>
  <si>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</si>
  <si>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</si>
  <si>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</si>
  <si>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</si>
  <si>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</si>
  <si>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</si>
  <si>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</si>
  <si>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</si>
  <si>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</si>
  <si>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</si>
  <si>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</si>
  <si>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</si>
  <si>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</si>
  <si>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</si>
  <si>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</si>
  <si>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</si>
  <si>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</si>
  <si>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</si>
  <si>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</si>
  <si>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</si>
  <si>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</si>
  <si>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</si>
  <si>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</si>
  <si>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</si>
  <si>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</si>
  <si>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</si>
  <si>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</si>
  <si>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</si>
  <si>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</si>
  <si>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</si>
  <si>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</si>
  <si>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</si>
  <si>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</si>
  <si>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</si>
  <si>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</si>
  <si>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</si>
  <si>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</si>
  <si>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</si>
  <si>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</si>
  <si>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</si>
  <si>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</si>
  <si>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</si>
  <si>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</si>
  <si>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</si>
  <si>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</si>
  <si>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</si>
  <si>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</si>
  <si>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</si>
  <si>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</si>
  <si>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</si>
  <si>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</si>
  <si>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</si>
  <si>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</si>
  <si>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</si>
  <si>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</si>
  <si>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</si>
  <si>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</si>
  <si>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</si>
  <si>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</si>
  <si>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</si>
  <si>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</si>
  <si>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</si>
  <si>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</si>
  <si>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</si>
  <si>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</si>
  <si>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</si>
  <si>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</si>
  <si>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</si>
  <si>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</si>
  <si>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</si>
  <si>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</si>
  <si>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</si>
  <si>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</si>
  <si>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</si>
  <si>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</si>
  <si>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</si>
  <si>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</si>
  <si>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</si>
  <si>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</si>
  <si>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</si>
  <si>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</si>
  <si>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</si>
  <si>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</si>
  <si>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</si>
  <si>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</si>
  <si>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</si>
  <si>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</si>
  <si>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</si>
  <si>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</si>
  <si>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</si>
  <si>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</si>
  <si>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</si>
  <si>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</si>
  <si>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</si>
  <si>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</si>
  <si>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</si>
  <si>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</si>
  <si>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</si>
  <si>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</si>
  <si>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</si>
  <si>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</si>
  <si>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</si>
  <si>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</si>
  <si>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</si>
  <si>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</si>
  <si>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</si>
  <si>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</si>
  <si>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</si>
  <si>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</si>
  <si>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</si>
  <si>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</si>
  <si>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</si>
  <si>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</si>
  <si>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</si>
  <si>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</si>
  <si>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</si>
  <si>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</si>
  <si>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</si>
  <si>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</si>
  <si>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</si>
  <si>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</si>
  <si>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</si>
  <si>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</si>
  <si>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</si>
  <si>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</si>
  <si>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</si>
  <si>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</si>
  <si>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</si>
  <si>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</si>
  <si>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</si>
  <si>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</si>
  <si>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</si>
  <si>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</si>
  <si>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</si>
  <si>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</si>
  <si>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</si>
  <si>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</si>
  <si>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</si>
  <si>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</si>
  <si>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</si>
  <si>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</si>
  <si>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</si>
  <si>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</si>
  <si>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</si>
  <si>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</si>
  <si>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</si>
  <si>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</si>
  <si>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</si>
  <si>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</si>
  <si>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</si>
  <si>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</si>
  <si>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</si>
  <si>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</si>
  <si>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</si>
  <si>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</si>
  <si>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</si>
  <si>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</si>
  <si>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</si>
  <si>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</si>
  <si>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</si>
  <si>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</si>
  <si>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</si>
  <si>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</si>
  <si>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</si>
  <si>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</si>
  <si>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</si>
  <si>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</si>
  <si>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</si>
  <si>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</si>
  <si>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</si>
  <si>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</si>
  <si>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</si>
  <si>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</si>
  <si>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</si>
  <si>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</si>
  <si>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</si>
  <si>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</si>
  <si>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</si>
  <si>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</si>
  <si>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</si>
  <si>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</si>
  <si>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</si>
  <si>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</si>
  <si>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</si>
  <si>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</si>
  <si>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</si>
  <si>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</si>
  <si>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</si>
  <si>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</si>
  <si>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</si>
  <si>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</si>
  <si>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</si>
  <si>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</si>
  <si>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</si>
  <si>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</si>
  <si>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</si>
  <si>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</si>
  <si>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</si>
  <si>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</si>
  <si>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</si>
  <si>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</si>
  <si>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</si>
  <si>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</si>
  <si>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</si>
  <si>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</si>
  <si>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</si>
  <si>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</si>
  <si>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</si>
  <si>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</si>
  <si>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</si>
  <si>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</si>
  <si>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</si>
  <si>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</si>
  <si>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</si>
  <si>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</si>
  <si>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</si>
  <si>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</si>
  <si>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</si>
  <si>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</si>
  <si>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</si>
  <si>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</si>
  <si>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</si>
  <si>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</si>
  <si>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</si>
  <si>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</si>
  <si>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</si>
  <si>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</si>
  <si>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</si>
  <si>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</si>
  <si>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</si>
  <si>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</si>
  <si>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</si>
  <si>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</si>
  <si>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</si>
  <si>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</si>
  <si>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</si>
  <si>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</si>
  <si>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</si>
  <si>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</si>
  <si>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</si>
  <si>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</si>
  <si>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</si>
  <si>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</si>
  <si>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</si>
  <si>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</si>
  <si>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</si>
  <si>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</si>
  <si>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</si>
  <si>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</si>
  <si>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</si>
  <si>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</si>
  <si>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</si>
  <si>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</si>
  <si>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</si>
  <si>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</si>
  <si>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</si>
  <si>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</si>
  <si>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</si>
  <si>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</si>
  <si>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</si>
  <si>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</si>
  <si>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</si>
  <si>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</si>
  <si>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</si>
  <si>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</si>
  <si>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</si>
  <si>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</si>
  <si>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</si>
  <si>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</si>
  <si>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</si>
  <si>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</si>
  <si>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</si>
  <si>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</si>
  <si>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</si>
  <si>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</si>
  <si>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</si>
  <si>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</si>
  <si>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</si>
  <si>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</si>
  <si>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</si>
  <si>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</si>
  <si>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</si>
  <si>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</si>
  <si>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</si>
  <si>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</si>
  <si>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</si>
  <si>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</si>
  <si>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</si>
  <si>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</si>
  <si>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</si>
  <si>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</si>
  <si>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</si>
  <si>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</si>
  <si>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</si>
  <si>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</si>
  <si>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</si>
  <si>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</si>
  <si>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</si>
  <si>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</si>
  <si>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</si>
  <si>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</si>
  <si>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</si>
  <si>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</si>
  <si>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</si>
  <si>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</si>
  <si>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</si>
  <si>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</si>
  <si>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</si>
  <si>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</si>
  <si>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</si>
  <si>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</si>
  <si>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</si>
  <si>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</si>
  <si>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</si>
  <si>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</si>
  <si>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</si>
  <si>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</si>
  <si>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</si>
  <si>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</si>
  <si>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</si>
  <si>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</si>
  <si>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</si>
  <si>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</si>
  <si>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</si>
  <si>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</si>
  <si>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</si>
  <si>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</si>
  <si>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</si>
  <si>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</si>
  <si>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</si>
  <si>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</si>
  <si>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</si>
  <si>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</si>
  <si>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</si>
  <si>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</si>
  <si>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</si>
  <si>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</si>
  <si>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</si>
  <si>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</si>
  <si>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</si>
  <si>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</si>
  <si>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</si>
  <si>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</si>
  <si>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</si>
  <si>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</si>
  <si>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</si>
  <si>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</si>
  <si>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</si>
  <si>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</si>
  <si>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</si>
  <si>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</si>
  <si>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</si>
  <si>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</si>
  <si>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</si>
  <si>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</si>
  <si>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</si>
  <si>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</si>
  <si>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</si>
  <si>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</si>
  <si>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</si>
  <si>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</si>
  <si>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</si>
  <si>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</si>
  <si>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</si>
  <si>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</si>
  <si>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</si>
  <si>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</si>
  <si>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</si>
  <si>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</si>
  <si>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</si>
  <si>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</si>
  <si>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</si>
  <si>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</si>
  <si>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</si>
  <si>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</si>
  <si>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</si>
  <si>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</si>
  <si>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</si>
  <si>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</si>
  <si>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</si>
  <si>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</si>
  <si>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</si>
  <si>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</si>
  <si>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</si>
  <si>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</si>
  <si>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</si>
  <si>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</si>
  <si>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</si>
  <si>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</si>
  <si>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</si>
  <si>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</si>
  <si>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</si>
  <si>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</si>
  <si>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</si>
  <si>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</si>
  <si>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</si>
  <si>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</si>
  <si>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</si>
  <si>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</si>
  <si>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</si>
  <si>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</si>
  <si>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</si>
  <si>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</si>
  <si>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</si>
  <si>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</si>
  <si>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</si>
  <si>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</si>
  <si>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</si>
  <si>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</si>
  <si>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</si>
  <si>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</si>
  <si>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</si>
  <si>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</si>
  <si>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</si>
  <si>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</si>
  <si>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</si>
  <si>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</si>
  <si>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</si>
  <si>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</si>
  <si>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</si>
  <si>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</si>
  <si>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</si>
  <si>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</si>
  <si>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</si>
  <si>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</si>
  <si>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</si>
  <si>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</si>
  <si>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</si>
  <si>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</si>
  <si>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</si>
  <si>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</si>
  <si>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</si>
  <si>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</si>
  <si>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</si>
  <si>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</si>
  <si>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</si>
  <si>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</si>
  <si>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</si>
  <si>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</si>
  <si>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</si>
  <si>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</si>
  <si>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</si>
  <si>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</si>
  <si>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</si>
  <si>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</si>
  <si>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</si>
  <si>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</si>
  <si>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</si>
  <si>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</si>
  <si>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</si>
  <si>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</si>
  <si>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</si>
  <si>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</si>
  <si>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</si>
  <si>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</si>
  <si>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</si>
  <si>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</si>
  <si>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</si>
  <si>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</si>
  <si>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</si>
  <si>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</si>
  <si>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</si>
  <si>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</si>
  <si>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</si>
  <si>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</si>
  <si>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</si>
  <si>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</si>
  <si>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</si>
  <si>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</si>
  <si>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</si>
  <si>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</si>
  <si>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</si>
  <si>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</si>
  <si>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</si>
  <si>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</si>
  <si>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</si>
  <si>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</si>
  <si>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</si>
  <si>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</si>
  <si>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</si>
  <si>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</si>
  <si>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</si>
  <si>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</si>
  <si>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</si>
  <si>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</si>
  <si>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</si>
  <si>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</si>
  <si>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</si>
  <si>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</si>
  <si>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</si>
  <si>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</si>
  <si>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</si>
  <si>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</si>
  <si>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</si>
  <si>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</si>
  <si>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</si>
  <si>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</si>
  <si>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</si>
  <si>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</si>
  <si>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</si>
  <si>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</si>
  <si>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</si>
  <si>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</si>
  <si>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</si>
  <si>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</si>
  <si>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</si>
  <si>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</si>
  <si>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</si>
  <si>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</si>
  <si>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</si>
  <si>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</si>
  <si>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</si>
  <si>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</si>
  <si>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</si>
  <si>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</si>
  <si>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</si>
  <si>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</si>
  <si>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</si>
  <si>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</si>
  <si>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</si>
  <si>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</si>
  <si>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</si>
  <si>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</si>
  <si>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</si>
  <si>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</si>
  <si>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</si>
  <si>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</si>
  <si>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</si>
  <si>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</si>
  <si>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</si>
  <si>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</si>
  <si>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</si>
  <si>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</si>
  <si>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</si>
  <si>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</si>
  <si>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</si>
  <si>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</si>
  <si>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</si>
  <si>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</si>
  <si>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</si>
  <si>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</si>
  <si>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</si>
  <si>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</si>
  <si>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</si>
  <si>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</si>
  <si>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</si>
  <si>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</si>
  <si>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</si>
  <si>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</si>
  <si>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</si>
  <si>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</si>
  <si>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</si>
  <si>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</si>
  <si>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</si>
  <si>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</si>
  <si>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</si>
  <si>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</si>
  <si>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</si>
  <si>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</si>
  <si>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</si>
  <si>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</si>
  <si>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</si>
  <si>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</si>
  <si>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</si>
  <si>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</si>
  <si>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</si>
  <si>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</si>
  <si>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</si>
  <si>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</si>
  <si>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</si>
  <si>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</si>
  <si>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</si>
  <si>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</si>
  <si>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</si>
  <si>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</si>
  <si>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</si>
  <si>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</si>
  <si>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</si>
  <si>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</si>
  <si>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</si>
  <si>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</si>
  <si>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</si>
  <si>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</si>
  <si>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</si>
  <si>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</si>
  <si>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</si>
  <si>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</si>
  <si>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</si>
  <si>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</si>
  <si>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</si>
  <si>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</si>
  <si>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</si>
  <si>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</si>
  <si>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</si>
  <si>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</si>
  <si>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</si>
  <si>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</si>
  <si>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</si>
  <si>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</si>
  <si>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</si>
  <si>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</si>
  <si>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</si>
  <si>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</si>
  <si>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</si>
  <si>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</si>
  <si>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</si>
  <si>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</si>
  <si>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</si>
  <si>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</si>
  <si>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</si>
  <si>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</si>
  <si>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</si>
  <si>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</si>
  <si>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</si>
  <si>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</si>
  <si>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</si>
  <si>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</si>
  <si>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</si>
  <si>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</si>
  <si>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</si>
  <si>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</si>
  <si>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</si>
  <si>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</si>
  <si>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</si>
  <si>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</si>
  <si>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</si>
  <si>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</si>
  <si>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</si>
  <si>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</si>
  <si>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</si>
  <si>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</si>
  <si>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</si>
  <si>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</si>
  <si>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</si>
  <si>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</si>
  <si>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</si>
  <si>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</si>
  <si>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</si>
  <si>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</si>
  <si>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</si>
  <si>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</si>
  <si>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</si>
  <si>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</si>
  <si>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</si>
  <si>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</si>
  <si>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</si>
  <si>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</si>
  <si>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</si>
  <si>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</si>
  <si>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</si>
  <si>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</si>
  <si>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</si>
  <si>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</si>
  <si>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</si>
  <si>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</si>
  <si>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</si>
  <si>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</si>
  <si>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</si>
  <si>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</si>
  <si>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</si>
  <si>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</si>
  <si>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</si>
  <si>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</si>
  <si>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</si>
  <si>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</si>
  <si>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</si>
  <si>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</si>
  <si>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</si>
  <si>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</si>
  <si>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</si>
  <si>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</si>
  <si>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</si>
  <si>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</si>
  <si>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</si>
  <si>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</si>
  <si>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</si>
  <si>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</si>
  <si>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</si>
  <si>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</si>
  <si>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</si>
  <si>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</si>
  <si>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</si>
  <si>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</si>
  <si>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</si>
  <si>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</si>
  <si>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</si>
  <si>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</si>
  <si>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</si>
  <si>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</si>
  <si>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</si>
  <si>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</si>
  <si>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</si>
  <si>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</si>
  <si>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</si>
  <si>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</si>
  <si>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</si>
  <si>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</si>
  <si>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</si>
  <si>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</si>
  <si>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</si>
  <si>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</si>
  <si>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</si>
  <si>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</si>
  <si>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</si>
  <si>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</si>
  <si>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</si>
  <si>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</si>
  <si>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</si>
  <si>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</si>
  <si>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</si>
  <si>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</si>
  <si>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</si>
  <si>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</si>
  <si>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</si>
  <si>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</si>
  <si>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</si>
  <si>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</si>
  <si>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</si>
  <si>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</si>
  <si>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</si>
  <si>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</si>
  <si>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</si>
  <si>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</si>
  <si>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</si>
  <si>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</si>
  <si>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</si>
  <si>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</si>
  <si>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</si>
  <si>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</si>
  <si>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</si>
  <si>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</si>
  <si>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</si>
  <si>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</si>
  <si>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</si>
  <si>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</si>
  <si>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</si>
  <si>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</si>
  <si>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</si>
  <si>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</si>
  <si>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</si>
  <si>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</si>
  <si>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</si>
  <si>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</si>
  <si>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</si>
  <si>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</si>
  <si>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</si>
  <si>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</si>
  <si>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</si>
  <si>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</si>
  <si>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</si>
  <si>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</si>
  <si>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</si>
  <si>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</si>
  <si>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</si>
  <si>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</si>
  <si>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</si>
  <si>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</si>
  <si>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</si>
  <si>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</si>
  <si>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</si>
  <si>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</si>
  <si>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</si>
  <si>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</si>
  <si>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</si>
  <si>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</si>
  <si>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</si>
  <si>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</si>
  <si>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</si>
  <si>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</si>
  <si>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</si>
  <si>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</si>
  <si>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</si>
  <si>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</si>
  <si>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</si>
  <si>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</si>
  <si>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</si>
  <si>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</si>
  <si>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</si>
  <si>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</si>
  <si>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</si>
  <si>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</si>
  <si>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</si>
  <si>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</si>
  <si>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</si>
  <si>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</si>
  <si>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</si>
  <si>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</si>
  <si>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</si>
  <si>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</si>
  <si>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</si>
  <si>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</si>
  <si>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</si>
  <si>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</si>
  <si>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</si>
  <si>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</si>
  <si>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</si>
  <si>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</si>
  <si>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</si>
  <si>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</si>
  <si>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</si>
  <si>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</si>
  <si>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</si>
  <si>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</si>
  <si>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</si>
  <si>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</si>
  <si>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</si>
  <si>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</si>
  <si>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</si>
  <si>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</si>
  <si>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</si>
  <si>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</si>
  <si>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</si>
  <si>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</si>
  <si>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</si>
  <si>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</si>
  <si>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</si>
  <si>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</si>
  <si>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</si>
  <si>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</si>
  <si>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</si>
  <si>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</si>
  <si>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</si>
  <si>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</si>
  <si>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</si>
  <si>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</si>
  <si>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</si>
  <si>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</si>
  <si>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</si>
  <si>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</si>
  <si>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</si>
  <si>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</si>
  <si>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</si>
  <si>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</si>
  <si>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</si>
  <si>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</si>
  <si>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</si>
  <si>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</si>
  <si>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</si>
  <si>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</si>
  <si>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</si>
  <si>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</si>
  <si>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</si>
  <si>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</si>
  <si>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</si>
  <si>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</si>
  <si>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</si>
  <si>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</si>
  <si>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</si>
  <si>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</si>
  <si>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</si>
  <si>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</si>
  <si>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</si>
  <si>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</si>
  <si>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</si>
  <si>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</si>
  <si>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</si>
  <si>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</si>
  <si>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</si>
  <si>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</si>
  <si>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</si>
  <si>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</si>
  <si>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</si>
  <si>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</si>
  <si>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</si>
  <si>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</si>
  <si>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</si>
  <si>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</si>
  <si>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</si>
  <si>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</si>
  <si>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</si>
  <si>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</si>
  <si>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</si>
  <si>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</si>
  <si>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</si>
  <si>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</si>
  <si>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</si>
  <si>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</si>
  <si>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</si>
  <si>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</si>
  <si>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</si>
  <si>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</si>
  <si>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</si>
  <si>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</si>
  <si>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</si>
  <si>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</si>
  <si>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</si>
  <si>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</si>
  <si>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</si>
  <si>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</si>
  <si>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</si>
  <si>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</si>
  <si>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</si>
  <si>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</si>
  <si>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</si>
  <si>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</si>
  <si>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</si>
  <si>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</si>
  <si>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</si>
  <si>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</si>
  <si>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</si>
  <si>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</si>
  <si>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</si>
  <si>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</si>
  <si>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</si>
  <si>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</si>
  <si>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</si>
  <si>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</si>
  <si>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</si>
  <si>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</si>
  <si>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</si>
  <si>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</si>
  <si>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</si>
  <si>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</si>
  <si>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</si>
  <si>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</si>
  <si>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</si>
  <si>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</si>
  <si>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</si>
  <si>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</si>
  <si>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</si>
  <si>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</si>
  <si>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</si>
  <si>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</si>
  <si>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</si>
  <si>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</si>
  <si>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</si>
  <si>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</si>
  <si>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</si>
  <si>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</si>
  <si>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</si>
  <si>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</si>
  <si>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</si>
  <si>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</si>
  <si>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</si>
  <si>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</si>
  <si>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</si>
  <si>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</si>
  <si>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</si>
  <si>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</si>
  <si>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</si>
  <si>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</si>
  <si>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</si>
  <si>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</si>
  <si>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</si>
  <si>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</si>
  <si>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</si>
  <si>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</si>
  <si>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</si>
  <si>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</si>
  <si>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</si>
  <si>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</si>
  <si>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</si>
  <si>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</si>
  <si>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</si>
  <si>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</si>
  <si>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</si>
  <si>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</si>
  <si>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</si>
  <si>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</si>
  <si>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</si>
  <si>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</si>
  <si>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</si>
  <si>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</si>
  <si>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</si>
  <si>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</si>
  <si>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</si>
  <si>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</si>
  <si>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</si>
  <si>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</si>
  <si>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</si>
  <si>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</si>
  <si>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</si>
  <si>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</si>
  <si>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</si>
  <si>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</si>
  <si>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</si>
  <si>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</si>
  <si>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</si>
  <si>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</si>
  <si>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</si>
  <si>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</si>
  <si>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</si>
  <si>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</si>
  <si>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</si>
  <si>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</si>
  <si>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</si>
  <si>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</si>
  <si>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</si>
  <si>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</si>
  <si>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</si>
  <si>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</si>
  <si>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</si>
  <si>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</si>
  <si>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</si>
  <si>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</si>
  <si>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</si>
  <si>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</si>
  <si>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</si>
  <si>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</si>
  <si>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</si>
  <si>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</si>
  <si>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</si>
  <si>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</si>
  <si>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</si>
  <si>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</si>
  <si>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</si>
  <si>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</si>
  <si>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</si>
  <si>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</si>
  <si>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</si>
  <si>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</si>
  <si>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</si>
  <si>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</si>
  <si>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</si>
  <si>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</si>
  <si>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</si>
  <si>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</si>
  <si>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</si>
  <si>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</si>
  <si>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</si>
  <si>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</si>
  <si>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</si>
  <si>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</si>
  <si>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</si>
  <si>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</si>
  <si>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</si>
  <si>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</si>
  <si>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</si>
  <si>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</si>
  <si>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</si>
  <si>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</si>
  <si>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</si>
  <si>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</si>
  <si>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</si>
  <si>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</si>
  <si>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</si>
  <si>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</si>
  <si>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</si>
  <si>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</si>
  <si>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</si>
  <si>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</si>
  <si>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</si>
  <si>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</si>
  <si>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</si>
  <si>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</si>
  <si>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</si>
  <si>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</si>
  <si>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</si>
  <si>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</si>
  <si>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</si>
  <si>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</si>
  <si>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</si>
  <si>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</si>
  <si>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</si>
  <si>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</si>
  <si>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</si>
  <si>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</si>
  <si>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</si>
  <si>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</si>
  <si>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</si>
  <si>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</si>
  <si>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</si>
  <si>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</si>
  <si>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</si>
  <si>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</si>
  <si>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</si>
  <si>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</si>
  <si>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</si>
  <si>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</si>
  <si>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</si>
  <si>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</si>
  <si>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</si>
  <si>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</si>
  <si>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</si>
  <si>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</si>
  <si>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</si>
  <si>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</si>
  <si>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</si>
  <si>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</si>
  <si>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</si>
  <si>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</si>
  <si>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</si>
  <si>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</si>
  <si>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</si>
  <si>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</si>
  <si>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</si>
  <si>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</si>
  <si>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</si>
  <si>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</si>
  <si>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</si>
  <si>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</si>
  <si>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</si>
  <si>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</si>
  <si>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</si>
  <si>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</si>
  <si>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</si>
  <si>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</si>
  <si>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</si>
  <si>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</si>
  <si>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</si>
  <si>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</si>
  <si>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</si>
  <si>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</si>
  <si>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</si>
  <si>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</si>
  <si>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</si>
  <si>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</si>
  <si>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</si>
  <si>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</si>
  <si>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</si>
  <si>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</si>
  <si>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</si>
  <si>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</si>
  <si>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</si>
  <si>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</si>
  <si>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</si>
  <si>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</si>
  <si>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</si>
  <si>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</si>
  <si>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</si>
  <si>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</si>
  <si>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</si>
  <si>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</si>
  <si>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</si>
  <si>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</si>
  <si>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</si>
  <si>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</si>
  <si>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</si>
  <si>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</si>
  <si>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</si>
  <si>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</si>
  <si>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</si>
  <si>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</si>
  <si>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</si>
  <si>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</si>
  <si>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</si>
  <si>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</si>
  <si>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</si>
  <si>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</si>
  <si>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</si>
  <si>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</si>
  <si>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</si>
  <si>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</si>
  <si>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</si>
  <si>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</si>
  <si>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</si>
  <si>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</si>
  <si>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</si>
  <si>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</si>
  <si>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</si>
  <si>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</si>
  <si>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</si>
  <si>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</si>
  <si>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</si>
  <si>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</si>
  <si>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</si>
  <si>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</si>
  <si>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</si>
  <si>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</si>
  <si>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</si>
  <si>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</si>
  <si>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</si>
  <si>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</si>
  <si>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</si>
  <si>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</si>
  <si>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</si>
  <si>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</si>
  <si>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</si>
  <si>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</si>
  <si>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</si>
  <si>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</si>
  <si>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</si>
  <si>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</si>
  <si>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</si>
  <si>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</si>
  <si>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</si>
  <si>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</si>
  <si>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</si>
  <si>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</si>
  <si>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</si>
  <si>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</si>
  <si>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</si>
  <si>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</si>
  <si>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</si>
  <si>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</si>
  <si>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</si>
  <si>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</si>
  <si>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</si>
  <si>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</si>
  <si>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</si>
  <si>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</si>
  <si>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</si>
  <si>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</si>
  <si>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</si>
  <si>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</si>
  <si>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</si>
  <si>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</si>
  <si>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</si>
  <si>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</si>
  <si>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</si>
  <si>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</si>
  <si>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</si>
  <si>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</si>
  <si>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</si>
  <si>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</si>
  <si>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</si>
  <si>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</si>
  <si>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</si>
  <si>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</si>
  <si>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</si>
  <si>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</si>
  <si>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</si>
  <si>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</si>
  <si>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</si>
  <si>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</si>
  <si>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</si>
  <si>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</si>
  <si>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</si>
  <si>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</si>
  <si>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</si>
  <si>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</si>
  <si>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</si>
  <si>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</si>
  <si>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</si>
  <si>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</si>
  <si>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</si>
  <si>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</si>
  <si>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</si>
  <si>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</si>
  <si>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</si>
  <si>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</si>
  <si>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</si>
  <si>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</si>
  <si>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</si>
  <si>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</si>
  <si>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</si>
  <si>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</si>
  <si>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</si>
  <si>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</si>
  <si>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</si>
  <si>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</si>
  <si>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</si>
  <si>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</si>
  <si>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</si>
  <si>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</si>
  <si>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</si>
  <si>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</si>
  <si>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</si>
  <si>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</si>
  <si>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</si>
  <si>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</si>
  <si>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</si>
  <si>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</si>
  <si>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</si>
  <si>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</si>
  <si>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</si>
  <si>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</si>
  <si>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</si>
  <si>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</si>
  <si>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</si>
  <si>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</si>
  <si>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</si>
  <si>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</si>
  <si>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</si>
  <si>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</si>
  <si>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</si>
  <si>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</si>
  <si>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</si>
  <si>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</si>
  <si>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</si>
  <si>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</si>
  <si>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</si>
  <si>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</si>
  <si>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</si>
  <si>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</si>
  <si>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</si>
  <si>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</si>
  <si>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</si>
  <si>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</si>
  <si>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</si>
  <si>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</si>
  <si>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</si>
  <si>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</si>
  <si>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</si>
  <si>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</si>
  <si>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</si>
  <si>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</si>
  <si>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</si>
  <si>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</si>
  <si>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</si>
  <si>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</si>
  <si>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</si>
  <si>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</si>
  <si>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</si>
  <si>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</si>
  <si>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</si>
  <si>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</si>
  <si>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</si>
  <si>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</si>
  <si>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</si>
  <si>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</si>
  <si>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</si>
  <si>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</si>
  <si>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</si>
  <si>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</si>
  <si>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</si>
  <si>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</si>
  <si>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</si>
  <si>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</si>
  <si>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</si>
  <si>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</si>
  <si>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</si>
  <si>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</si>
  <si>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</si>
  <si>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</si>
  <si>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</si>
  <si>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</si>
  <si>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</si>
  <si>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</si>
  <si>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</si>
  <si>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</si>
  <si>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</si>
  <si>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</si>
  <si>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</si>
  <si>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</si>
  <si>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</si>
  <si>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</si>
  <si>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</si>
  <si>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</si>
  <si>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</si>
  <si>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</si>
  <si>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</si>
  <si>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</si>
  <si>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</si>
  <si>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</si>
  <si>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</si>
  <si>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</si>
  <si>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</si>
  <si>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</si>
  <si>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</si>
  <si>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</si>
  <si>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</si>
  <si>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</si>
  <si>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</si>
  <si>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</si>
  <si>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</si>
  <si>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</si>
  <si>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</si>
  <si>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</si>
  <si>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</si>
  <si>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</si>
  <si>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</si>
  <si>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</si>
  <si>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</si>
  <si>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</si>
  <si>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</si>
  <si>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</si>
  <si>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</si>
  <si>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</si>
  <si>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</si>
  <si>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</si>
  <si>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</si>
  <si>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</si>
  <si>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</si>
  <si>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</si>
  <si>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</si>
  <si>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</si>
  <si>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</si>
  <si>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</si>
  <si>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</si>
  <si>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</si>
  <si>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</si>
  <si>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</si>
  <si>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</si>
  <si>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</si>
  <si>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</si>
  <si>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</si>
  <si>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</si>
  <si>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</si>
  <si>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</si>
  <si>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</si>
  <si>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</si>
  <si>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</si>
  <si>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</si>
  <si>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</si>
  <si>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</si>
  <si>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</si>
  <si>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</si>
  <si>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</si>
  <si>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</si>
  <si>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</si>
  <si>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</si>
  <si>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</si>
  <si>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</si>
  <si>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</si>
  <si>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</si>
  <si>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</si>
  <si>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</si>
  <si>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</si>
  <si>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</si>
  <si>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</si>
  <si>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</si>
  <si>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</si>
  <si>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</si>
  <si>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</si>
  <si>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</si>
  <si>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</si>
  <si>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</si>
  <si>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</si>
  <si>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</si>
  <si>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</si>
  <si>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</si>
  <si>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</si>
  <si>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</si>
  <si>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</si>
  <si>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</si>
  <si>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</si>
  <si>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</si>
  <si>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</si>
  <si>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</si>
  <si>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</si>
  <si>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</si>
  <si>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</si>
  <si>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</si>
  <si>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</si>
  <si>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</si>
  <si>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</si>
  <si>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</si>
  <si>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</si>
  <si>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</si>
  <si>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</si>
  <si>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</si>
  <si>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</si>
  <si>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</si>
  <si>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</si>
  <si>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</si>
  <si>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</si>
  <si>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</si>
  <si>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</si>
  <si>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</si>
  <si>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</si>
  <si>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</si>
  <si>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</si>
  <si>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</si>
  <si>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</si>
  <si>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</si>
  <si>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</si>
  <si>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</si>
  <si>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</si>
  <si>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</si>
  <si>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</si>
  <si>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</si>
  <si>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</si>
  <si>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</si>
  <si>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</si>
  <si>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</si>
  <si>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</si>
  <si>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</si>
  <si>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</si>
  <si>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</si>
  <si>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</si>
  <si>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</si>
  <si>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</si>
  <si>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</si>
  <si>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</si>
  <si>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</si>
  <si>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</si>
  <si>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</si>
  <si>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</si>
  <si>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</si>
  <si>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</si>
  <si>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</si>
  <si>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</si>
  <si>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</si>
  <si>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</si>
  <si>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</si>
  <si>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</si>
  <si>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</si>
  <si>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</si>
  <si>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</si>
  <si>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</si>
  <si>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</si>
  <si>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</si>
  <si>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</si>
  <si>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</si>
  <si>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</si>
  <si>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</si>
  <si>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</si>
  <si>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</si>
  <si>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</si>
  <si>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</si>
  <si>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</si>
  <si>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</si>
  <si>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</si>
  <si>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</si>
  <si>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</si>
  <si>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</si>
  <si>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</si>
  <si>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</si>
  <si>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</si>
  <si>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</si>
  <si>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</si>
  <si>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</si>
  <si>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</si>
  <si>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</si>
  <si>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</si>
  <si>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</si>
  <si>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</si>
  <si>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</si>
  <si>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</si>
  <si>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</si>
  <si>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</si>
  <si>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</si>
  <si>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</si>
  <si>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</si>
  <si>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</si>
  <si>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</si>
  <si>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</si>
  <si>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</si>
  <si>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</si>
  <si>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</si>
  <si>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</si>
  <si>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</si>
  <si>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</si>
  <si>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</si>
  <si>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</si>
  <si>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</si>
  <si>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</si>
  <si>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</si>
  <si>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</si>
  <si>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</si>
  <si>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</si>
  <si>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</si>
  <si>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</si>
  <si>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</si>
  <si>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</si>
  <si>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</si>
  <si>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</si>
  <si>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</si>
  <si>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</si>
  <si>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</si>
  <si>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</si>
  <si>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</si>
  <si>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</si>
  <si>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</si>
  <si>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</si>
  <si>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</si>
  <si>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</si>
  <si>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</si>
  <si>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</si>
  <si>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</si>
  <si>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</si>
  <si>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</si>
  <si>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</si>
  <si>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</si>
  <si>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</si>
  <si>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</si>
  <si>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</si>
  <si>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</si>
  <si>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</si>
  <si>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</si>
  <si>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</si>
  <si>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</si>
  <si>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</si>
  <si>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</si>
  <si>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</si>
  <si>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</si>
  <si>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</si>
  <si>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</si>
  <si>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</si>
  <si>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</si>
  <si>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</si>
  <si>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</si>
  <si>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</si>
  <si>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</si>
  <si>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</si>
  <si>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</si>
  <si>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</si>
  <si>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</si>
  <si>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</si>
  <si>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</si>
  <si>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</si>
  <si>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</si>
  <si>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</si>
  <si>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</si>
  <si>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</si>
  <si>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</si>
  <si>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</si>
  <si>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</si>
  <si>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</si>
  <si>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</si>
  <si>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</si>
  <si>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</si>
  <si>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</si>
  <si>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</si>
  <si>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</si>
  <si>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</si>
  <si>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</si>
  <si>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</si>
  <si>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</si>
  <si>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</si>
  <si>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</si>
  <si>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</si>
  <si>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</si>
  <si>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</si>
  <si>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</si>
  <si>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</si>
  <si>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</si>
  <si>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</si>
  <si>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</si>
  <si>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</si>
  <si>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</si>
  <si>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</si>
  <si>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</si>
  <si>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</si>
  <si>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</si>
  <si>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</si>
  <si>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</si>
  <si>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</si>
  <si>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</si>
  <si>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</si>
  <si>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</si>
  <si>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</si>
  <si>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</si>
  <si>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</si>
  <si>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</si>
  <si>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</si>
  <si>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</si>
  <si>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</si>
  <si>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</si>
  <si>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</si>
  <si>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</si>
  <si>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</si>
  <si>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</si>
  <si>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</si>
  <si>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</si>
  <si>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</si>
  <si>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</si>
  <si>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</si>
  <si>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</si>
  <si>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</si>
  <si>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</si>
  <si>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</si>
  <si>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</si>
  <si>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</si>
  <si>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</si>
  <si>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</si>
  <si>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</si>
  <si>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</si>
  <si>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</si>
  <si>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</si>
  <si>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</si>
  <si>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</si>
  <si>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</si>
  <si>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</si>
  <si>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</si>
  <si>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</si>
  <si>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</si>
  <si>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</si>
  <si>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</si>
  <si>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</si>
  <si>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</si>
  <si>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</si>
  <si>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</si>
  <si>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</si>
  <si>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</si>
  <si>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</si>
  <si>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</si>
  <si>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</si>
  <si>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</si>
  <si>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</si>
  <si>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</si>
  <si>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</si>
  <si>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</si>
  <si>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</si>
  <si>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</si>
  <si>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</si>
  <si>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</si>
  <si>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</si>
  <si>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</si>
  <si>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</si>
  <si>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</si>
  <si>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</si>
  <si>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</si>
  <si>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</si>
  <si>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</si>
  <si>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</si>
  <si>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</si>
  <si>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</si>
  <si>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</si>
  <si>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</si>
  <si>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</si>
  <si>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</si>
  <si>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</si>
  <si>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</si>
  <si>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</si>
  <si>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</si>
  <si>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</si>
  <si>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</si>
  <si>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</si>
  <si>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</si>
  <si>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</si>
  <si>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</si>
  <si>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</si>
  <si>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</si>
  <si>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</si>
  <si>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</si>
  <si>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</si>
  <si>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</si>
  <si>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</si>
  <si>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</si>
  <si>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</si>
  <si>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</si>
  <si>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</si>
  <si>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</si>
  <si>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</si>
  <si>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</si>
  <si>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</si>
  <si>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</si>
  <si>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</si>
  <si>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</si>
  <si>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</si>
  <si>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</si>
  <si>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</si>
  <si>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</si>
  <si>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</si>
  <si>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</si>
  <si>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</si>
  <si>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</si>
  <si>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</si>
  <si>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</si>
  <si>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</si>
  <si>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</si>
  <si>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</si>
  <si>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</si>
  <si>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</si>
  <si>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</si>
  <si>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</si>
  <si>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</si>
  <si>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</si>
  <si>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</si>
  <si>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</si>
  <si>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</si>
  <si>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</si>
  <si>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</si>
  <si>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</si>
  <si>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</si>
  <si>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</si>
  <si>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</si>
  <si>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</si>
  <si>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</si>
  <si>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</si>
  <si>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</si>
  <si>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</si>
  <si>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</si>
  <si>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</si>
  <si>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</si>
  <si>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</si>
  <si>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</si>
  <si>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</si>
  <si>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</si>
  <si>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</si>
  <si>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</si>
  <si>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</si>
  <si>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</si>
  <si>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</si>
  <si>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</si>
  <si>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</si>
  <si>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</si>
  <si>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</si>
  <si>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</si>
  <si>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</si>
  <si>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</si>
  <si>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</si>
  <si>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</si>
  <si>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</si>
  <si>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</si>
  <si>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</si>
  <si>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</si>
  <si>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</si>
  <si>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</si>
  <si>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</si>
  <si>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</si>
  <si>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</si>
  <si>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</si>
  <si>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</si>
  <si>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</si>
  <si>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</si>
  <si>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</si>
  <si>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</si>
  <si>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</si>
  <si>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</si>
  <si>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</si>
  <si>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</si>
  <si>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</si>
  <si>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</si>
  <si>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</si>
  <si>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</si>
  <si>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</si>
  <si>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</si>
  <si>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</si>
  <si>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</si>
  <si>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</si>
  <si>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</si>
  <si>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</si>
  <si>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</si>
  <si>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</si>
  <si>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</si>
  <si>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</si>
  <si>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</si>
  <si>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</si>
  <si>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</si>
  <si>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</si>
  <si>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</si>
  <si>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</si>
  <si>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</si>
  <si>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</si>
  <si>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</si>
  <si>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</si>
  <si>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</si>
  <si>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</si>
  <si>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</si>
  <si>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</si>
  <si>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</si>
  <si>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</si>
  <si>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</si>
  <si>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</si>
  <si>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</si>
  <si>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</si>
  <si>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</si>
  <si>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</si>
  <si>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</si>
  <si>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</si>
  <si>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</si>
  <si>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</si>
  <si>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</si>
  <si>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</si>
  <si>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</si>
  <si>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</si>
  <si>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</si>
  <si>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</si>
  <si>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</si>
  <si>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</si>
  <si>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</si>
  <si>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</si>
  <si>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</si>
  <si>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</si>
  <si>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</si>
  <si>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</si>
  <si>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</si>
  <si>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</si>
  <si>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</si>
  <si>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</si>
  <si>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</si>
  <si>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</si>
  <si>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</si>
  <si>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</si>
  <si>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</si>
  <si>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</si>
  <si>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</si>
  <si>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</si>
  <si>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</si>
  <si>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</si>
  <si>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</si>
  <si>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</si>
  <si>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</si>
  <si>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</si>
  <si>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</si>
  <si>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</si>
  <si>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</si>
  <si>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</si>
  <si>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</si>
  <si>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</si>
  <si>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</si>
  <si>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</si>
  <si>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</si>
  <si>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</si>
  <si>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</si>
  <si>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</si>
  <si>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</si>
  <si>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</si>
  <si>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</si>
  <si>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</si>
  <si>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</si>
  <si>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</si>
  <si>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</si>
  <si>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</si>
  <si>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</si>
  <si>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</si>
  <si>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</si>
  <si>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</si>
  <si>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</si>
  <si>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</si>
  <si>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</si>
  <si>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</si>
  <si>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</si>
  <si>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</si>
  <si>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</si>
  <si>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</si>
  <si>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</si>
  <si>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</si>
  <si>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</si>
  <si>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</si>
  <si>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</si>
  <si>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</si>
  <si>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</si>
  <si>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</si>
  <si>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</si>
  <si>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</si>
  <si>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</si>
  <si>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</si>
  <si>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</si>
  <si>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</si>
  <si>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</si>
  <si>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</si>
  <si>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</si>
  <si>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</si>
  <si>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</si>
  <si>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</si>
  <si>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</si>
  <si>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</si>
  <si>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</si>
  <si>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</si>
  <si>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</si>
  <si>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</si>
  <si>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</si>
  <si>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</si>
  <si>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</si>
  <si>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</si>
  <si>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</si>
  <si>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</si>
  <si>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</si>
  <si>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</si>
  <si>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</si>
  <si>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</si>
  <si>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</si>
  <si>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</si>
  <si>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</si>
  <si>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</si>
  <si>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</si>
  <si>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</si>
  <si>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</si>
  <si>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</si>
  <si>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</si>
  <si>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</si>
  <si>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</si>
  <si>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</si>
  <si>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</si>
  <si>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</si>
  <si>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</si>
  <si>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</si>
  <si>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</si>
  <si>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</si>
  <si>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</si>
  <si>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</si>
  <si>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</si>
  <si>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</si>
  <si>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</si>
  <si>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</si>
  <si>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</si>
  <si>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</si>
  <si>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</si>
  <si>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</si>
  <si>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</si>
  <si>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</si>
  <si>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</si>
  <si>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</si>
  <si>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</si>
  <si>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</si>
  <si>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</si>
  <si>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</si>
  <si>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</si>
  <si>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</si>
  <si>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</si>
  <si>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</si>
  <si>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</si>
  <si>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</si>
  <si>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</si>
  <si>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</si>
  <si>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</si>
  <si>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</si>
  <si>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</si>
  <si>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</si>
  <si>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</si>
  <si>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</si>
  <si>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</si>
  <si>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</si>
  <si>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</si>
  <si>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</si>
  <si>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</si>
  <si>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</si>
  <si>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</si>
  <si>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</si>
  <si>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</si>
  <si>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</si>
  <si>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</si>
  <si>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</si>
  <si>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</si>
  <si>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</si>
  <si>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</si>
  <si>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</si>
  <si>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</si>
  <si>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</si>
  <si>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</si>
  <si>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</si>
  <si>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</si>
  <si>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</si>
  <si>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</si>
  <si>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</si>
  <si>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</si>
  <si>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</si>
  <si>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</si>
  <si>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</si>
  <si>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</si>
  <si>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</si>
  <si>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</si>
  <si>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</si>
  <si>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</si>
  <si>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</si>
  <si>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</si>
  <si>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</si>
  <si>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</si>
  <si>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</si>
  <si>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</si>
  <si>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</si>
  <si>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</si>
  <si>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</si>
  <si>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</si>
  <si>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</si>
  <si>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</si>
  <si>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</si>
  <si>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</si>
  <si>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</si>
  <si>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</si>
  <si>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</si>
  <si>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</si>
  <si>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</si>
  <si>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</si>
  <si>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</si>
  <si>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</si>
  <si>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</si>
  <si>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</si>
  <si>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</si>
  <si>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</si>
  <si>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</si>
  <si>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</si>
  <si>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</si>
  <si>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</si>
  <si>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</si>
  <si>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</si>
  <si>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</si>
  <si>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</si>
  <si>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</si>
  <si>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</si>
  <si>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</si>
  <si>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</si>
  <si>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</si>
  <si>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</si>
  <si>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</si>
  <si>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</si>
  <si>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</si>
  <si>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</si>
  <si>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</si>
  <si>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</si>
  <si>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</si>
  <si>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</si>
  <si>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</si>
  <si>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</si>
  <si>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</si>
  <si>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</si>
  <si>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</si>
  <si>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</si>
  <si>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</si>
  <si>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</si>
  <si>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</si>
  <si>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</si>
  <si>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</si>
  <si>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</si>
  <si>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</si>
  <si>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</si>
  <si>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</si>
  <si>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</si>
  <si>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</si>
  <si>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</si>
  <si>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</si>
  <si>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</si>
  <si>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</si>
  <si>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</si>
  <si>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</si>
  <si>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</si>
  <si>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</si>
  <si>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</si>
  <si>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</si>
  <si>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</si>
  <si>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</si>
  <si>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</si>
  <si>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</si>
  <si>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</si>
  <si>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</si>
  <si>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</si>
  <si>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</si>
  <si>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</si>
  <si>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</si>
  <si>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</si>
  <si>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</si>
  <si>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</si>
  <si>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</si>
  <si>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</si>
  <si>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</si>
  <si>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</si>
  <si>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</si>
  <si>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</si>
  <si>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</si>
  <si>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</si>
  <si>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</si>
  <si>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</si>
  <si>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</si>
  <si>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</si>
  <si>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</si>
  <si>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</si>
  <si>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</si>
  <si>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</si>
  <si>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</si>
  <si>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</si>
  <si>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</si>
  <si>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</si>
  <si>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</si>
  <si>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</si>
  <si>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</si>
  <si>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</si>
  <si>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</si>
  <si>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</si>
  <si>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</si>
  <si>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</si>
  <si>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</si>
  <si>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</si>
  <si>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</si>
  <si>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</si>
  <si>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</si>
  <si>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</si>
  <si>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</si>
  <si>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</si>
  <si>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</si>
  <si>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</si>
  <si>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</si>
  <si>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</si>
  <si>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</si>
  <si>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</si>
  <si>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</si>
  <si>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</si>
  <si>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</si>
  <si>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</si>
  <si>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</si>
  <si>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</si>
  <si>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</si>
  <si>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</si>
  <si>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</si>
  <si>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</si>
  <si>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</si>
  <si>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</si>
  <si>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</si>
  <si>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</si>
  <si>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</si>
  <si>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</si>
  <si>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</si>
  <si>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</si>
  <si>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</si>
  <si>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</si>
  <si>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</si>
  <si>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</si>
  <si>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</si>
  <si>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</si>
  <si>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</si>
  <si>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</si>
  <si>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</si>
  <si>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</si>
  <si>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</si>
  <si>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</si>
  <si>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</si>
  <si>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</si>
  <si>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</si>
  <si>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</si>
  <si>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</si>
  <si>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</si>
  <si>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</si>
  <si>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</si>
  <si>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</si>
  <si>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</si>
  <si>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</si>
  <si>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</si>
  <si>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</si>
  <si>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</si>
  <si>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</si>
  <si>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</si>
  <si>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</si>
  <si>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</si>
  <si>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</si>
  <si>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</si>
  <si>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</si>
  <si>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</si>
  <si>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</si>
  <si>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</si>
  <si>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</si>
  <si>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</si>
  <si>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</si>
  <si>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</si>
  <si>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</si>
  <si>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</si>
  <si>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</si>
  <si>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</si>
  <si>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</si>
  <si>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</si>
  <si>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</si>
  <si>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</si>
  <si>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</si>
  <si>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</si>
  <si>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</si>
  <si>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</si>
  <si>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</si>
  <si>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</si>
  <si>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</si>
  <si>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</si>
  <si>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</si>
  <si>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</si>
  <si>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</si>
  <si>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</si>
  <si>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</si>
  <si>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</si>
  <si>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</si>
  <si>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</si>
  <si>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</si>
  <si>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</si>
  <si>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</si>
  <si>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</si>
  <si>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</si>
  <si>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</si>
  <si>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</si>
  <si>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</si>
  <si>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</si>
  <si>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</si>
  <si>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</si>
  <si>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</si>
  <si>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</si>
  <si>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</si>
  <si>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</si>
  <si>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</si>
  <si>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</si>
  <si>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</si>
  <si>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</si>
  <si>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</si>
  <si>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</si>
  <si>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</si>
  <si>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</si>
  <si>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</si>
  <si>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</si>
  <si>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</si>
  <si>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</si>
  <si>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</si>
  <si>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</si>
  <si>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</si>
  <si>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</si>
  <si>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</si>
  <si>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</si>
  <si>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</si>
  <si>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</si>
  <si>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</si>
  <si>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</si>
  <si>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</si>
  <si>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</si>
  <si>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</si>
  <si>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</si>
  <si>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</si>
  <si>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</si>
  <si>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</si>
  <si>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</si>
  <si>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</si>
  <si>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</si>
  <si>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</si>
  <si>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</si>
  <si>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</si>
  <si>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</si>
  <si>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</si>
  <si>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</si>
  <si>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</si>
  <si>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</si>
  <si>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</si>
  <si>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</si>
  <si>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</si>
  <si>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</si>
  <si>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</si>
  <si>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</si>
  <si>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</si>
  <si>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</si>
  <si>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</si>
  <si>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</si>
  <si>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</si>
  <si>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</si>
  <si>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</si>
  <si>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</si>
  <si>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</si>
  <si>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</si>
  <si>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</si>
  <si>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</si>
  <si>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</si>
  <si>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</si>
  <si>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</si>
  <si>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</si>
  <si>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</si>
  <si>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</si>
  <si>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</si>
  <si>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</si>
  <si>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</si>
  <si>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</si>
  <si>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</si>
  <si>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</si>
  <si>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</si>
  <si>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</si>
  <si>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</si>
  <si>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</si>
  <si>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</si>
  <si>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</si>
  <si>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</si>
  <si>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</si>
  <si>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</si>
  <si>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</si>
  <si>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</si>
  <si>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</si>
  <si>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</si>
  <si>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</si>
  <si>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</si>
  <si>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</si>
  <si>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</si>
  <si>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</si>
  <si>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</si>
  <si>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</si>
  <si>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</si>
  <si>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</si>
  <si>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</si>
  <si>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</si>
  <si>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</si>
  <si>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</si>
  <si>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</si>
  <si>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</si>
  <si>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</si>
  <si>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</si>
  <si>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</si>
  <si>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</si>
  <si>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</si>
  <si>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</si>
  <si>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</si>
  <si>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</si>
  <si>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</si>
  <si>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</si>
  <si>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</si>
  <si>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</si>
  <si>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</si>
  <si>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</si>
  <si>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</si>
  <si>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</si>
  <si>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</si>
  <si>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</si>
  <si>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</si>
  <si>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</si>
  <si>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</si>
  <si>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</si>
  <si>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</si>
  <si>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</si>
  <si>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</si>
  <si>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</si>
  <si>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</si>
  <si>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</si>
  <si>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</si>
  <si>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</si>
  <si>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</si>
  <si>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</si>
  <si>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</si>
  <si>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</si>
  <si>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</si>
  <si>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</si>
  <si>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</si>
  <si>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</si>
  <si>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</si>
  <si>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</si>
  <si>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</si>
  <si>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</si>
  <si>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</si>
  <si>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</si>
  <si>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</si>
  <si>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</si>
  <si>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</si>
  <si>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</si>
  <si>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</si>
  <si>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</si>
  <si>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</si>
  <si>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</si>
  <si>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</si>
  <si>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</si>
  <si>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</si>
  <si>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</si>
  <si>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</si>
  <si>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</si>
  <si>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</si>
  <si>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</si>
  <si>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</si>
  <si>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</si>
  <si>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</si>
  <si>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</si>
  <si>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</si>
  <si>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</si>
  <si>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</si>
  <si>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</si>
  <si>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</si>
  <si>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</si>
  <si>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</si>
  <si>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</si>
  <si>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</si>
  <si>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</si>
  <si>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</si>
  <si>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</si>
  <si>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</si>
  <si>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</si>
  <si>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</si>
  <si>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</si>
  <si>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</si>
  <si>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</si>
  <si>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</si>
  <si>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</si>
  <si>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</si>
  <si>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</si>
  <si>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</si>
  <si>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</si>
  <si>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</si>
  <si>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</si>
  <si>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</si>
  <si>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</si>
  <si>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</si>
  <si>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</si>
  <si>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</si>
  <si>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</si>
  <si>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</si>
  <si>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</si>
  <si>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</si>
  <si>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</si>
  <si>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</si>
  <si>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</si>
  <si>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</si>
  <si>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</si>
  <si>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</si>
  <si>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</si>
  <si>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</si>
  <si>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</si>
  <si>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</si>
  <si>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</si>
  <si>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</si>
  <si>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</si>
  <si>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</si>
  <si>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</si>
  <si>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</si>
  <si>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</si>
  <si>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</si>
  <si>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</si>
  <si>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</si>
  <si>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</si>
  <si>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</si>
  <si>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</si>
  <si>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</si>
  <si>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</si>
  <si>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</si>
  <si>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</si>
  <si>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</si>
  <si>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</si>
  <si>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</si>
  <si>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</si>
  <si>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</si>
  <si>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</si>
  <si>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</si>
  <si>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</si>
  <si>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</si>
  <si>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</si>
  <si>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</si>
  <si>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</si>
  <si>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</si>
  <si>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</si>
  <si>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</si>
  <si>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</si>
  <si>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</si>
  <si>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</si>
  <si>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</si>
  <si>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</si>
  <si>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</si>
  <si>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</si>
  <si>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</si>
  <si>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</si>
  <si>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</si>
  <si>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</si>
  <si>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</si>
  <si>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</si>
  <si>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</si>
  <si>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</si>
  <si>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</si>
  <si>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</si>
  <si>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</si>
  <si>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</si>
  <si>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</si>
  <si>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</si>
  <si>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</si>
  <si>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</si>
  <si>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</si>
  <si>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</si>
  <si>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</si>
  <si>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</si>
  <si>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</si>
  <si>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</si>
  <si>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</si>
  <si>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</si>
  <si>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</si>
  <si>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</si>
  <si>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</si>
  <si>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</si>
  <si>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</si>
  <si>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</si>
  <si>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</si>
  <si>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</si>
  <si>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</si>
  <si>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</si>
  <si>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</si>
  <si>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</si>
  <si>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</si>
  <si>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</si>
  <si>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</si>
  <si>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</si>
  <si>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</si>
  <si>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</si>
  <si>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</si>
  <si>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</si>
  <si>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</si>
  <si>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</si>
  <si>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</si>
  <si>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</si>
  <si>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</si>
  <si>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</si>
  <si>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</si>
  <si>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</si>
  <si>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</si>
  <si>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</si>
  <si>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</si>
  <si>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</si>
  <si>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</si>
  <si>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</si>
  <si>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</si>
  <si>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</si>
  <si>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</si>
  <si>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</si>
  <si>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</si>
  <si>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</si>
  <si>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</si>
  <si>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</si>
  <si>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</si>
  <si>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</si>
  <si>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</si>
  <si>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</si>
  <si>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</si>
  <si>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</si>
  <si>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</si>
  <si>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</si>
  <si>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</si>
  <si>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</si>
  <si>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</si>
  <si>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</si>
  <si>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</si>
  <si>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</si>
  <si>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</si>
  <si>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</si>
  <si>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</si>
  <si>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</si>
  <si>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</si>
  <si>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</si>
  <si>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</si>
  <si>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</si>
  <si>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</si>
  <si>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</si>
  <si>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</si>
  <si>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</si>
  <si>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</si>
  <si>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</si>
  <si>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</si>
  <si>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</si>
  <si>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</si>
  <si>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</si>
  <si>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</si>
  <si>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</si>
  <si>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</si>
  <si>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</si>
  <si>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</si>
  <si>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</si>
  <si>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</si>
  <si>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</si>
  <si>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</si>
  <si>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</si>
  <si>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</si>
  <si>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</si>
  <si>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</si>
  <si>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</si>
  <si>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</si>
  <si>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</si>
  <si>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</si>
  <si>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</si>
  <si>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</si>
  <si>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</si>
  <si>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</si>
  <si>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</si>
  <si>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</si>
  <si>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</si>
  <si>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</si>
  <si>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</si>
  <si>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</si>
  <si>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</si>
  <si>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</si>
  <si>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</si>
  <si>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</si>
  <si>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</si>
  <si>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</si>
  <si>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</si>
  <si>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</si>
  <si>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</si>
  <si>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</si>
  <si>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</si>
  <si>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</si>
  <si>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</si>
  <si>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</si>
  <si>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</si>
  <si>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</si>
  <si>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</si>
  <si>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</si>
  <si>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</si>
  <si>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</si>
  <si>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</si>
  <si>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</si>
  <si>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</si>
  <si>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</si>
  <si>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</si>
  <si>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</si>
  <si>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</si>
  <si>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</si>
  <si>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</si>
  <si>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</si>
  <si>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</si>
  <si>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</si>
  <si>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</si>
  <si>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</si>
  <si>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</si>
  <si>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</si>
  <si>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</si>
  <si>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</si>
  <si>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</si>
  <si>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</si>
  <si>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</si>
  <si>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</si>
  <si>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</si>
  <si>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</si>
  <si>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</si>
  <si>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</si>
  <si>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</si>
  <si>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</si>
  <si>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</si>
  <si>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</si>
  <si>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</si>
  <si>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</si>
  <si>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</si>
  <si>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</si>
  <si>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</si>
  <si>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</si>
  <si>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</si>
  <si>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</si>
  <si>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</si>
  <si>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</si>
  <si>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</si>
  <si>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</si>
  <si>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</si>
  <si>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</si>
  <si>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</si>
  <si>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</si>
  <si>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</si>
  <si>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</si>
  <si>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</si>
  <si>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</si>
  <si>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</si>
  <si>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</si>
  <si>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</si>
  <si>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</si>
  <si>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</si>
  <si>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</si>
  <si>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</si>
  <si>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</si>
  <si>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</si>
  <si>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</si>
  <si>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</si>
  <si>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</si>
  <si>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</si>
  <si>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</si>
  <si>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</si>
  <si>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</si>
  <si>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</si>
  <si>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</si>
  <si>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</si>
  <si>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</si>
  <si>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</si>
  <si>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</si>
  <si>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</si>
  <si>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</si>
  <si>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</si>
  <si>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</si>
  <si>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</si>
  <si>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</si>
  <si>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</si>
  <si>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</si>
  <si>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</si>
  <si>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</si>
  <si>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</si>
  <si>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</si>
  <si>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</si>
  <si>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</si>
  <si>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</si>
  <si>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</si>
  <si>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</si>
  <si>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</si>
  <si>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</si>
  <si>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</si>
  <si>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</si>
  <si>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</si>
  <si>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</si>
  <si>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</si>
  <si>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</si>
  <si>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</si>
  <si>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</si>
  <si>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</si>
  <si>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</si>
  <si>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</si>
  <si>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</si>
  <si>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</si>
  <si>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</si>
  <si>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</si>
  <si>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</si>
  <si>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</si>
  <si>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</si>
  <si>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</si>
  <si>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</si>
  <si>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</si>
  <si>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</si>
  <si>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</si>
  <si>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</si>
  <si>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</si>
  <si>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</si>
  <si>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</si>
  <si>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</si>
  <si>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</si>
  <si>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</si>
  <si>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</si>
  <si>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</si>
  <si>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</si>
  <si>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</si>
  <si>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</si>
  <si>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</si>
  <si>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</si>
  <si>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</si>
  <si>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</si>
  <si>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</si>
  <si>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</si>
  <si>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</si>
  <si>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</si>
  <si>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</si>
  <si>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</si>
  <si>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</si>
  <si>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</si>
  <si>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</si>
  <si>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</si>
  <si>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</si>
  <si>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</si>
  <si>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</si>
  <si>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</si>
  <si>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</si>
  <si>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</si>
  <si>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</si>
  <si>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</si>
  <si>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</si>
  <si>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</si>
  <si>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</si>
  <si>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</si>
  <si>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</si>
  <si>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</si>
  <si>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</si>
  <si>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</si>
  <si>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</si>
  <si>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</si>
  <si>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</si>
  <si>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</si>
  <si>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</si>
  <si>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</si>
  <si>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</si>
  <si>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</si>
  <si>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</si>
  <si>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</si>
  <si>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</si>
  <si>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</si>
  <si>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</si>
  <si>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</si>
  <si>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</si>
  <si>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</si>
  <si>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</si>
  <si>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</si>
  <si>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</si>
  <si>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</si>
  <si>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</si>
  <si>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</si>
  <si>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</si>
  <si>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</si>
  <si>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</si>
  <si>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</si>
  <si>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</si>
  <si>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</si>
  <si>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</si>
  <si>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</si>
  <si>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</si>
  <si>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</si>
  <si>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</si>
  <si>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</si>
  <si>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</si>
  <si>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</si>
  <si>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</si>
  <si>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</si>
  <si>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</si>
  <si>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</si>
  <si>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</si>
  <si>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</si>
  <si>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</si>
  <si>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</si>
  <si>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</si>
  <si>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</si>
  <si>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</si>
  <si>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</si>
  <si>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</si>
  <si>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</si>
  <si>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</si>
  <si>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</si>
  <si>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</si>
  <si>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</si>
  <si>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</si>
  <si>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</si>
  <si>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</si>
  <si>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</si>
  <si>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</si>
  <si>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</si>
  <si>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</si>
  <si>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</si>
  <si>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</si>
  <si>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</si>
  <si>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</si>
  <si>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</si>
  <si>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</si>
  <si>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</si>
  <si>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</si>
  <si>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</si>
  <si>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</si>
  <si>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</si>
  <si>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</si>
  <si>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</si>
  <si>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</si>
  <si>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</si>
  <si>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</si>
  <si>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</si>
  <si>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</si>
  <si>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</si>
  <si>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</si>
  <si>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</si>
  <si>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</si>
  <si>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</si>
  <si>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</si>
  <si>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</si>
  <si>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</si>
  <si>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</si>
  <si>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</si>
  <si>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</si>
  <si>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</si>
  <si>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</si>
  <si>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</si>
  <si>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</si>
  <si>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</si>
  <si>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</si>
  <si>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</si>
  <si>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</si>
  <si>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</si>
  <si>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</si>
  <si>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</si>
  <si>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</si>
  <si>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</si>
  <si>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</si>
  <si>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</si>
  <si>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</si>
  <si>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</si>
  <si>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</si>
  <si>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</si>
  <si>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</si>
  <si>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</si>
  <si>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</si>
  <si>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</si>
  <si>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</si>
  <si>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</si>
  <si>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</si>
  <si>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</si>
  <si>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</si>
  <si>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</si>
  <si>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</si>
  <si>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</si>
  <si>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</si>
  <si>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</si>
  <si>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</si>
  <si>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</si>
  <si>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</si>
  <si>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</si>
  <si>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</si>
  <si>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</si>
  <si>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</si>
  <si>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</si>
  <si>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</si>
  <si>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</si>
  <si>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</si>
  <si>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</si>
  <si>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</si>
  <si>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</si>
  <si>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</si>
  <si>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</si>
  <si>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</si>
  <si>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</si>
  <si>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</si>
  <si>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</si>
  <si>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</si>
  <si>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</si>
  <si>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</si>
  <si>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</si>
  <si>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</si>
  <si>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</si>
  <si>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</si>
  <si>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</si>
  <si>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</si>
  <si>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</si>
  <si>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</si>
  <si>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</si>
  <si>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</si>
  <si>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</si>
  <si>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</si>
  <si>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</si>
  <si>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</si>
  <si>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</si>
  <si>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</si>
  <si>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</si>
  <si>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</si>
  <si>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</si>
  <si>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</si>
  <si>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</si>
  <si>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</si>
  <si>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</si>
  <si>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</si>
  <si>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</si>
  <si>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</si>
  <si>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</si>
  <si>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</si>
  <si>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</si>
  <si>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</si>
  <si>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</si>
  <si>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</si>
  <si>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</si>
  <si>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</si>
  <si>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</si>
  <si>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</si>
  <si>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</si>
  <si>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</si>
  <si>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</si>
  <si>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</si>
  <si>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</si>
  <si>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</si>
  <si>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</si>
  <si>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</si>
  <si>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</si>
  <si>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</si>
  <si>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</si>
  <si>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</si>
  <si>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</si>
  <si>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</si>
  <si>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</si>
  <si>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</si>
  <si>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</si>
  <si>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</si>
  <si>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</si>
  <si>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</si>
  <si>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</si>
  <si>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</si>
  <si>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</si>
  <si>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</si>
  <si>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</si>
  <si>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</si>
  <si>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</si>
  <si>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</si>
  <si>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</si>
  <si>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</si>
  <si>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</si>
  <si>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</si>
  <si>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</si>
  <si>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</si>
  <si>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</si>
  <si>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</si>
  <si>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</si>
  <si>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</si>
  <si>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</si>
  <si>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</si>
  <si>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</si>
  <si>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</si>
  <si>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</si>
  <si>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</si>
  <si>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</si>
  <si>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</si>
  <si>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</si>
  <si>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</si>
  <si>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</si>
  <si>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</si>
  <si>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</si>
  <si>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</si>
  <si>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</si>
  <si>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</si>
  <si>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</si>
  <si>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</si>
  <si>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</si>
  <si>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</si>
  <si>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</si>
  <si>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</si>
  <si>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</si>
  <si>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</si>
  <si>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</si>
  <si>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</si>
  <si>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</si>
  <si>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</si>
  <si>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</si>
  <si>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</si>
  <si>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</si>
  <si>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</si>
  <si>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</si>
  <si>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</si>
  <si>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</si>
  <si>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</si>
  <si>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</si>
  <si>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</si>
  <si>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</si>
  <si>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</si>
  <si>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</si>
  <si>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</si>
  <si>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</si>
  <si>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</si>
  <si>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</si>
  <si>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</si>
  <si>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</si>
  <si>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</si>
  <si>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</si>
  <si>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</si>
  <si>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</si>
  <si>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</si>
  <si>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</si>
  <si>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</si>
  <si>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</si>
  <si>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</si>
  <si>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</si>
  <si>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</si>
  <si>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</si>
  <si>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</si>
  <si>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</si>
  <si>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</si>
  <si>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</si>
  <si>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</si>
  <si>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</si>
  <si>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</si>
  <si>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</si>
  <si>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</si>
  <si>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</si>
  <si>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</si>
  <si>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</si>
  <si>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</si>
  <si>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</si>
  <si>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</si>
  <si>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</si>
  <si>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</si>
  <si>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</si>
  <si>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</si>
  <si>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</si>
  <si>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</si>
  <si>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</si>
  <si>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</si>
  <si>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</si>
  <si>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</si>
  <si>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</si>
  <si>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</si>
  <si>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</si>
  <si>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</si>
  <si>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</si>
  <si>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</si>
  <si>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</si>
  <si>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</si>
  <si>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</si>
  <si>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</si>
  <si>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</si>
  <si>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</si>
  <si>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</si>
  <si>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</si>
  <si>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</si>
  <si>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</si>
  <si>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</si>
  <si>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</si>
  <si>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</si>
  <si>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</si>
  <si>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</si>
  <si>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</si>
  <si>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</si>
  <si>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</si>
  <si>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</si>
  <si>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</si>
  <si>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</si>
  <si>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</si>
  <si>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</si>
  <si>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</si>
  <si>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</si>
  <si>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</si>
  <si>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</si>
  <si>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</si>
  <si>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</si>
  <si>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</si>
  <si>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</si>
  <si>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</si>
  <si>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</si>
  <si>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</si>
  <si>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</si>
  <si>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</si>
  <si>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</si>
  <si>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</si>
  <si>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</si>
  <si>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</si>
  <si>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</si>
  <si>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</si>
  <si>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</si>
  <si>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</si>
  <si>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</si>
  <si>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</si>
  <si>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</si>
  <si>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</si>
  <si>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</si>
  <si>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</si>
  <si>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</si>
  <si>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</si>
  <si>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</si>
  <si>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</si>
  <si>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</si>
  <si>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</si>
  <si>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</si>
  <si>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</si>
  <si>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</si>
  <si>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</si>
  <si>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</si>
  <si>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</si>
  <si>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</si>
  <si>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</si>
  <si>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</si>
  <si>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</si>
  <si>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</si>
  <si>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</si>
  <si>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</si>
  <si>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</si>
  <si>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</si>
  <si>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</si>
  <si>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</si>
  <si>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</si>
  <si>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</si>
  <si>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</si>
  <si>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</si>
  <si>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</si>
  <si>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</si>
  <si>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</si>
  <si>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</si>
  <si>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</si>
  <si>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</si>
  <si>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</si>
  <si>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</si>
  <si>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</si>
  <si>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</si>
  <si>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</si>
  <si>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</si>
  <si>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</si>
  <si>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</si>
  <si>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</si>
  <si>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</si>
  <si>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</si>
  <si>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</si>
  <si>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</si>
  <si>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</si>
  <si>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</si>
  <si>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</si>
  <si>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</si>
  <si>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</si>
  <si>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</si>
  <si>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</si>
  <si>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</si>
  <si>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</si>
  <si>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</si>
  <si>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</si>
  <si>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</si>
  <si>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</si>
  <si>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</si>
  <si>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</si>
  <si>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</si>
  <si>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</si>
  <si>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</si>
  <si>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</si>
  <si>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</si>
  <si>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</si>
  <si>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</si>
  <si>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</si>
  <si>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</si>
  <si>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</si>
  <si>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</si>
  <si>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</si>
  <si>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</si>
  <si>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</si>
  <si>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</si>
  <si>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</si>
  <si>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</si>
  <si>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</si>
  <si>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</si>
  <si>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</si>
  <si>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</si>
  <si>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</si>
  <si>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</si>
  <si>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</si>
  <si>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</si>
  <si>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</si>
  <si>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</si>
  <si>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</si>
  <si>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</si>
  <si>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</si>
  <si>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</si>
  <si>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</si>
  <si>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</si>
  <si>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</si>
  <si>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</si>
  <si>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</si>
  <si>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</si>
  <si>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</si>
  <si>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</si>
  <si>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</si>
  <si>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</si>
  <si>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</si>
  <si>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</si>
  <si>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</si>
  <si>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</si>
  <si>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</si>
  <si>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</si>
  <si>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</si>
  <si>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</si>
  <si>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</si>
  <si>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</si>
  <si>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</si>
  <si>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</si>
  <si>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</si>
  <si>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</si>
  <si>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</si>
  <si>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</si>
  <si>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</si>
  <si>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</si>
  <si>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</si>
  <si>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</si>
  <si>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</si>
  <si>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</si>
  <si>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</si>
  <si>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</si>
  <si>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</si>
  <si>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</si>
  <si>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</si>
  <si>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</si>
  <si>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</si>
  <si>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</si>
  <si>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</si>
  <si>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</si>
  <si>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</si>
  <si>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</si>
  <si>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</si>
  <si>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</si>
  <si>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</si>
  <si>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</si>
  <si>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</si>
  <si>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</si>
  <si>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</si>
  <si>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</si>
  <si>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</si>
  <si>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</si>
  <si>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</si>
  <si>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</si>
  <si>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</si>
  <si>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</si>
  <si>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</si>
  <si>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</si>
  <si>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</si>
  <si>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</si>
  <si>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</si>
  <si>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</si>
  <si>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</si>
  <si>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</si>
  <si>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</si>
  <si>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</si>
  <si>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</si>
  <si>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</si>
  <si>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</si>
  <si>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</si>
  <si>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</si>
  <si>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</si>
  <si>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</si>
  <si>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</si>
  <si>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</si>
  <si>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</si>
  <si>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</si>
  <si>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</si>
  <si>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</si>
  <si>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</si>
  <si>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</si>
  <si>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</si>
  <si>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</si>
  <si>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</si>
  <si>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</si>
  <si>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</si>
  <si>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</si>
  <si>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</si>
  <si>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</si>
  <si>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</si>
  <si>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</si>
  <si>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</si>
  <si>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</si>
  <si>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</si>
  <si>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</si>
  <si>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</si>
  <si>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</si>
  <si>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</si>
  <si>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</si>
  <si>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</si>
  <si>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</si>
  <si>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</si>
  <si>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</si>
  <si>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</si>
  <si>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</si>
  <si>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</si>
  <si>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</si>
  <si>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</si>
  <si>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</si>
  <si>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</si>
  <si>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</si>
  <si>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</si>
  <si>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</si>
  <si>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</si>
  <si>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</si>
  <si>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</si>
  <si>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</si>
  <si>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</si>
  <si>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</si>
  <si>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</si>
  <si>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</si>
  <si>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</si>
  <si>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</si>
  <si>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</si>
  <si>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</si>
  <si>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</si>
  <si>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</si>
  <si>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</si>
  <si>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</si>
  <si>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</si>
  <si>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</si>
  <si>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</si>
  <si>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</si>
  <si>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</si>
  <si>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</si>
  <si>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</si>
  <si>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</si>
  <si>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</si>
  <si>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</si>
  <si>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</si>
  <si>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</si>
  <si>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</si>
  <si>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</si>
  <si>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</si>
  <si>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</si>
  <si>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</si>
  <si>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</si>
  <si>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</si>
  <si>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</si>
  <si>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</si>
  <si>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</si>
  <si>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</si>
  <si>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</si>
  <si>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</si>
  <si>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</si>
  <si>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</si>
  <si>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</si>
  <si>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</si>
  <si>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</si>
  <si>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</si>
  <si>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</si>
  <si>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</si>
  <si>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</si>
  <si>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</si>
  <si>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</si>
  <si>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</si>
  <si>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</si>
  <si>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</si>
  <si>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</si>
  <si>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</si>
  <si>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</si>
  <si>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</si>
  <si>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</si>
  <si>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</si>
  <si>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</si>
  <si>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</si>
  <si>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</si>
  <si>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</si>
  <si>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</si>
  <si>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</si>
  <si>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</si>
  <si>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</si>
  <si>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</si>
  <si>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</si>
  <si>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</si>
  <si>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</si>
  <si>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</si>
  <si>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</si>
  <si>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</si>
  <si>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</si>
  <si>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</si>
  <si>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</si>
  <si>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</si>
  <si>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</si>
  <si>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</si>
  <si>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</si>
  <si>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</si>
  <si>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</si>
  <si>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</si>
  <si>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</si>
  <si>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</si>
  <si>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</si>
  <si>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</si>
  <si>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</si>
  <si>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</si>
  <si>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</si>
  <si>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</si>
  <si>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</si>
  <si>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</si>
  <si>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</si>
  <si>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</si>
  <si>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</si>
  <si>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</si>
  <si>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</si>
  <si>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</si>
  <si>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</si>
  <si>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</si>
  <si>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</si>
  <si>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</si>
  <si>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</si>
  <si>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</si>
  <si>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</si>
  <si>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</si>
  <si>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</si>
  <si>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</si>
  <si>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</si>
  <si>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</si>
  <si>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</si>
  <si>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</si>
  <si>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</si>
  <si>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</si>
  <si>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</si>
  <si>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</si>
  <si>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</si>
  <si>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</si>
  <si>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</si>
  <si>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</si>
  <si>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</si>
  <si>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</si>
  <si>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</si>
  <si>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</si>
  <si>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</si>
  <si>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</si>
  <si>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</si>
  <si>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</si>
  <si>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</si>
  <si>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</si>
  <si>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</si>
  <si>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</si>
  <si>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</si>
  <si>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</si>
  <si>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</si>
  <si>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</si>
  <si>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</si>
  <si>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</si>
  <si>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</si>
  <si>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</si>
  <si>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</si>
  <si>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</si>
  <si>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</si>
  <si>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</si>
  <si>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</si>
  <si>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</si>
  <si>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</si>
  <si>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</si>
  <si>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</si>
  <si>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</si>
  <si>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</si>
  <si>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</si>
  <si>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</si>
  <si>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</si>
  <si>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</si>
  <si>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</si>
  <si>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</si>
  <si>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</si>
  <si>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</si>
  <si>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</si>
  <si>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</si>
  <si>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</si>
  <si>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</si>
  <si>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</si>
  <si>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</si>
  <si>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</si>
  <si>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</si>
  <si>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</si>
  <si>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</si>
  <si>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</si>
  <si>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</si>
  <si>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</si>
  <si>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</si>
  <si>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</si>
  <si>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</si>
  <si>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</si>
  <si>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</si>
  <si>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</si>
  <si>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</si>
  <si>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</si>
  <si>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</si>
  <si>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</si>
  <si>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</si>
  <si>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</si>
  <si>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</si>
  <si>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</si>
  <si>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</si>
  <si>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</si>
  <si>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</si>
  <si>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</si>
  <si>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</si>
  <si>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</si>
  <si>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</si>
  <si>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</si>
  <si>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</si>
  <si>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</si>
  <si>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</si>
  <si>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</si>
  <si>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</si>
  <si>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</si>
  <si>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</si>
  <si>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</si>
  <si>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</si>
  <si>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</si>
  <si>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</si>
  <si>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</si>
  <si>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</si>
  <si>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</si>
  <si>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</si>
  <si>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</si>
  <si>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</si>
  <si>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</si>
  <si>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</si>
  <si>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</si>
  <si>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</si>
  <si>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</si>
  <si>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</si>
  <si>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</si>
  <si>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</si>
  <si>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</si>
  <si>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</si>
  <si>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</si>
  <si>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</si>
  <si>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</si>
  <si>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</si>
  <si>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</si>
  <si>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</si>
  <si>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</si>
  <si>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</si>
  <si>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</si>
  <si>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</si>
  <si>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</si>
  <si>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</si>
  <si>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</si>
  <si>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</si>
  <si>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</si>
  <si>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</si>
  <si>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</si>
  <si>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</si>
  <si>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</si>
  <si>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</si>
  <si>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</si>
  <si>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</si>
  <si>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</si>
  <si>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</si>
  <si>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</si>
  <si>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</si>
  <si>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</si>
  <si>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</si>
  <si>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</si>
  <si>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</si>
  <si>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</si>
  <si>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</si>
  <si>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</si>
  <si>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</si>
  <si>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</si>
  <si>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</si>
  <si>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</si>
  <si>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</si>
  <si>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</si>
  <si>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</si>
  <si>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</si>
  <si>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</si>
  <si>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</si>
  <si>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</si>
  <si>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</si>
  <si>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</si>
  <si>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</si>
  <si>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</si>
  <si>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</si>
  <si>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</si>
  <si>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</si>
  <si>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</si>
  <si>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</si>
  <si>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</si>
  <si>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</si>
  <si>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</si>
  <si>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</si>
  <si>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</si>
  <si>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</si>
  <si>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</si>
  <si>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</si>
  <si>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</si>
  <si>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</si>
  <si>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</si>
  <si>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</si>
  <si>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</si>
  <si>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</si>
  <si>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</si>
  <si>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</si>
  <si>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</si>
  <si>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</si>
  <si>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</si>
  <si>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</si>
  <si>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</si>
  <si>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</si>
  <si>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</si>
  <si>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</si>
  <si>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</si>
  <si>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</si>
  <si>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</si>
  <si>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</si>
  <si>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</si>
  <si>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</si>
  <si>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</si>
  <si>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</si>
  <si>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</si>
  <si>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</si>
  <si>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</si>
  <si>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</si>
  <si>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</si>
  <si>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</si>
  <si>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</si>
  <si>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</si>
  <si>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</si>
  <si>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</si>
  <si>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</si>
  <si>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</si>
  <si>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</si>
  <si>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</si>
  <si>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</si>
  <si>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</si>
  <si>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</si>
  <si>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</si>
  <si>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</si>
  <si>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</si>
  <si>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</si>
  <si>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</si>
  <si>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</si>
  <si>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</si>
  <si>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</si>
  <si>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</si>
  <si>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</si>
  <si>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</si>
  <si>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</si>
  <si>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</si>
  <si>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</si>
  <si>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</si>
  <si>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</si>
  <si>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</si>
  <si>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</si>
  <si>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</si>
  <si>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</si>
  <si>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</si>
  <si>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</si>
  <si>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</si>
  <si>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</si>
  <si>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</si>
  <si>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</si>
  <si>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</si>
  <si>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</si>
  <si>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</si>
  <si>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</si>
  <si>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</si>
  <si>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</si>
  <si>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</si>
  <si>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</si>
  <si>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</si>
  <si>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</si>
  <si>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</si>
  <si>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</si>
  <si>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</si>
  <si>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</si>
  <si>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</si>
  <si>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</si>
  <si>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</si>
  <si>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</si>
  <si>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</si>
  <si>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</si>
  <si>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</si>
  <si>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</si>
  <si>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</si>
  <si>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</si>
  <si>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</si>
  <si>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</si>
  <si>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</si>
  <si>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</si>
  <si>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</si>
  <si>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</si>
  <si>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</si>
  <si>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</si>
  <si>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</si>
  <si>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</si>
  <si>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</si>
  <si>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</si>
  <si>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</si>
  <si>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</si>
  <si>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</si>
  <si>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</si>
  <si>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</si>
  <si>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</si>
  <si>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</si>
  <si>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</si>
  <si>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</si>
  <si>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</si>
  <si>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</si>
  <si>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</si>
  <si>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</si>
  <si>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</si>
  <si>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</si>
  <si>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</si>
  <si>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</si>
  <si>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</si>
  <si>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</si>
  <si>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</si>
  <si>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</si>
  <si>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</si>
  <si>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</si>
  <si>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</si>
  <si>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</si>
  <si>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</si>
  <si>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</si>
  <si>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</si>
  <si>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</si>
  <si>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</si>
  <si>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</si>
  <si>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</si>
  <si>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</si>
  <si>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</si>
  <si>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</si>
  <si>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</si>
  <si>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</si>
  <si>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</si>
  <si>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</si>
  <si>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</si>
  <si>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</si>
  <si>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</si>
  <si>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</si>
  <si>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</si>
  <si>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</si>
  <si>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</si>
  <si>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</si>
  <si>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</si>
  <si>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</si>
  <si>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</si>
  <si>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</si>
  <si>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</si>
  <si>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</si>
  <si>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</si>
  <si>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</si>
  <si>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</si>
  <si>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</si>
  <si>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</si>
  <si>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</si>
  <si>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</si>
  <si>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</si>
  <si>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</si>
  <si>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</si>
  <si>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</si>
  <si>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</si>
  <si>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</si>
  <si>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</si>
  <si>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</si>
  <si>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</si>
  <si>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</si>
  <si>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</si>
  <si>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</si>
  <si>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</si>
  <si>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</si>
  <si>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</si>
  <si>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</si>
  <si>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</si>
  <si>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</si>
  <si>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</si>
  <si>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</si>
  <si>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</si>
  <si>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</si>
  <si>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</si>
  <si>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</si>
  <si>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</si>
  <si>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</si>
  <si>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</si>
  <si>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</si>
  <si>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</si>
  <si>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</si>
  <si>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</si>
  <si>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</si>
  <si>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</si>
  <si>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</si>
  <si>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</si>
  <si>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</si>
  <si>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</si>
  <si>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</si>
  <si>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</si>
  <si>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</si>
  <si>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</si>
  <si>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</si>
  <si>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</si>
  <si>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</si>
  <si>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</si>
  <si>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</si>
  <si>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</si>
  <si>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</si>
  <si>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</si>
  <si>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</si>
  <si>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</si>
  <si>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</si>
  <si>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</si>
  <si>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</si>
  <si>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</si>
  <si>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</si>
  <si>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</si>
  <si>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</si>
  <si>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</si>
  <si>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</si>
  <si>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</si>
  <si>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</si>
  <si>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</si>
  <si>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</si>
  <si>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</si>
  <si>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</si>
  <si>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</si>
  <si>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</si>
  <si>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</si>
  <si>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</si>
  <si>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</si>
  <si>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</si>
  <si>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</si>
  <si>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</si>
  <si>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</si>
  <si>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</si>
  <si>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</si>
  <si>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</si>
  <si>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</si>
  <si>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</si>
  <si>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</si>
  <si>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</si>
  <si>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</si>
  <si>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</si>
  <si>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</si>
  <si>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</si>
  <si>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</si>
  <si>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</si>
  <si>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</si>
  <si>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</si>
  <si>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</si>
  <si>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</si>
  <si>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</si>
  <si>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</si>
  <si>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</si>
  <si>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</si>
  <si>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</si>
  <si>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</si>
  <si>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</si>
  <si>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</si>
  <si>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</si>
  <si>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</si>
  <si>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</si>
  <si>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</si>
  <si>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</si>
  <si>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</si>
  <si>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</si>
  <si>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</si>
  <si>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</si>
  <si>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</si>
  <si>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</si>
  <si>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</si>
  <si>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</si>
  <si>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</si>
  <si>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</si>
  <si>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</si>
  <si>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</si>
  <si>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</si>
  <si>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</si>
  <si>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</si>
  <si>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</si>
  <si>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</si>
  <si>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</si>
  <si>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</si>
  <si>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</si>
  <si>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</si>
  <si>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</si>
  <si>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</si>
  <si>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</si>
  <si>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</si>
  <si>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</si>
  <si>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</si>
  <si>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</si>
  <si>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</si>
  <si>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</si>
  <si>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</si>
  <si>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</si>
  <si>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</si>
  <si>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</si>
  <si>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</si>
  <si>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</si>
  <si>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</si>
  <si>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</si>
  <si>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</si>
  <si>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</si>
  <si>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</si>
  <si>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</si>
  <si>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</si>
  <si>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</si>
  <si>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</si>
  <si>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</si>
  <si>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</si>
  <si>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</si>
  <si>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</si>
  <si>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</si>
  <si>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</si>
  <si>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</si>
  <si>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</si>
  <si>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</si>
  <si>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</si>
  <si>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</si>
  <si>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</si>
  <si>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</si>
  <si>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</si>
  <si>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</si>
  <si>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</si>
  <si>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</si>
  <si>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</si>
  <si>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</si>
  <si>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</si>
  <si>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</si>
  <si>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</si>
  <si>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</si>
  <si>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</si>
  <si>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</si>
  <si>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</si>
  <si>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</si>
  <si>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</si>
  <si>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</si>
  <si>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</si>
  <si>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</si>
  <si>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</si>
  <si>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</si>
  <si>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</si>
  <si>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</si>
  <si>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</si>
  <si>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</si>
  <si>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</si>
  <si>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</si>
  <si>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</si>
  <si>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</si>
  <si>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</si>
  <si>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</si>
  <si>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</si>
  <si>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</si>
  <si>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</si>
  <si>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</si>
  <si>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</si>
  <si>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</si>
  <si>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</si>
  <si>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</si>
  <si>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</si>
  <si>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</si>
  <si>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</si>
  <si>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</si>
  <si>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</si>
  <si>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</si>
  <si>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</si>
  <si>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</si>
  <si>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</si>
  <si>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</si>
  <si>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</si>
  <si>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</si>
  <si>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</si>
  <si>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</si>
  <si>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</si>
  <si>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</si>
  <si>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</si>
  <si>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</si>
  <si>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</si>
  <si>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</si>
  <si>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</si>
  <si>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</si>
  <si>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</si>
  <si>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</si>
  <si>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</si>
  <si>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</si>
  <si>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</si>
  <si>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</si>
  <si>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</si>
  <si>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</si>
  <si>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</si>
  <si>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</si>
  <si>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</si>
  <si>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</si>
  <si>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</si>
  <si>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</si>
  <si>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</si>
  <si>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</si>
  <si>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</si>
  <si>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</si>
  <si>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</si>
  <si>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</si>
  <si>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</si>
  <si>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</si>
  <si>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</si>
  <si>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</si>
  <si>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</si>
  <si>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</si>
  <si>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</si>
  <si>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</si>
  <si>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</si>
  <si>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</si>
  <si>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</si>
  <si>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</si>
  <si>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</si>
  <si>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</si>
  <si>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</si>
  <si>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</si>
  <si>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</si>
  <si>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</si>
  <si>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</si>
  <si>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</si>
  <si>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</si>
  <si>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</si>
  <si>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</si>
  <si>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</si>
  <si>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</si>
  <si>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</si>
  <si>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</si>
  <si>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</si>
  <si>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</si>
  <si>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</si>
  <si>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</si>
  <si>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</si>
  <si>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</si>
  <si>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</si>
  <si>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</si>
  <si>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</si>
  <si>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</si>
  <si>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</si>
  <si>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</si>
  <si>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</si>
  <si>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</si>
  <si>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</si>
  <si>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</si>
  <si>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</si>
  <si>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</si>
  <si>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</si>
  <si>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</si>
  <si>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</si>
  <si>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</si>
  <si>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</si>
  <si>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</si>
  <si>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</si>
  <si>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</si>
  <si>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</si>
  <si>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</si>
  <si>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</si>
  <si>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</si>
  <si>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</si>
  <si>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</si>
  <si>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</si>
  <si>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</si>
  <si>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</si>
  <si>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</si>
  <si>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</si>
  <si>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</si>
  <si>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</si>
  <si>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</si>
  <si>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</si>
  <si>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</si>
  <si>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</si>
  <si>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</si>
  <si>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</si>
  <si>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</si>
  <si>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</si>
  <si>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</si>
  <si>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</si>
  <si>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</si>
  <si>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</si>
  <si>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</si>
  <si>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</si>
  <si>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</si>
  <si>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</si>
  <si>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</si>
  <si>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</si>
  <si>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</si>
  <si>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</si>
  <si>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</si>
  <si>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</si>
  <si>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</si>
  <si>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</si>
  <si>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</si>
  <si>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</si>
  <si>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</si>
  <si>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</si>
  <si>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</si>
  <si>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</si>
  <si>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</si>
  <si>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</si>
  <si>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</si>
  <si>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</si>
  <si>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</si>
  <si>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</si>
  <si>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</si>
  <si>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</si>
  <si>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</si>
  <si>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</si>
  <si>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</si>
  <si>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</si>
  <si>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</si>
  <si>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</si>
  <si>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</si>
  <si>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</si>
  <si>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</si>
  <si>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</si>
  <si>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</si>
  <si>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</si>
  <si>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</si>
  <si>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</si>
  <si>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</si>
  <si>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</si>
  <si>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</si>
  <si>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</si>
  <si>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</si>
  <si>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</si>
  <si>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</si>
  <si>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</si>
  <si>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</si>
  <si>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</si>
  <si>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</si>
  <si>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</si>
  <si>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</si>
  <si>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</si>
  <si>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</si>
  <si>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</si>
  <si>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</si>
  <si>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</si>
  <si>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</si>
  <si>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</si>
  <si>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</si>
  <si>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</si>
  <si>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</si>
  <si>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</si>
  <si>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</si>
  <si>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</si>
  <si>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</si>
  <si>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</si>
  <si>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</si>
  <si>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</si>
  <si>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</si>
  <si>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</si>
  <si>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</si>
  <si>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</si>
  <si>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</si>
  <si>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</si>
  <si>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</si>
  <si>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</si>
  <si>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</si>
  <si>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</si>
  <si>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</si>
  <si>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</si>
  <si>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</si>
  <si>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</si>
  <si>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</si>
  <si>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</si>
  <si>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</si>
  <si>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</si>
  <si>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</si>
  <si>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</si>
  <si>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</si>
  <si>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</si>
  <si>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</si>
  <si>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</si>
  <si>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</si>
  <si>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</si>
  <si>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</si>
  <si>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</si>
  <si>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</si>
  <si>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</si>
  <si>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</si>
  <si>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</si>
  <si>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</si>
  <si>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</si>
  <si>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</si>
  <si>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</si>
  <si>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</si>
  <si>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</si>
  <si>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</si>
  <si>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</si>
  <si>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</si>
  <si>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</si>
  <si>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</si>
  <si>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</si>
  <si>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</si>
  <si>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</si>
  <si>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</si>
  <si>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</si>
  <si>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</si>
  <si>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</si>
  <si>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</si>
  <si>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</si>
  <si>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</si>
  <si>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</si>
  <si>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</si>
  <si>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</si>
  <si>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</si>
  <si>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</si>
  <si>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</si>
  <si>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</si>
  <si>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</si>
  <si>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</si>
  <si>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</si>
  <si>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</si>
  <si>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</si>
  <si>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</si>
  <si>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</si>
  <si>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</si>
  <si>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</si>
  <si>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</si>
  <si>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</si>
  <si>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</si>
  <si>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</si>
  <si>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</si>
  <si>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</si>
  <si>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</si>
  <si>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</si>
  <si>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</si>
  <si>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</si>
  <si>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</si>
  <si>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</si>
  <si>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</si>
  <si>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</si>
  <si>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</si>
  <si>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</si>
  <si>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</si>
  <si>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</si>
  <si>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</si>
  <si>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</si>
  <si>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</si>
  <si>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</si>
  <si>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</si>
  <si>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</si>
  <si>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</si>
  <si>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</si>
  <si>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</si>
  <si>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</si>
  <si>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</si>
  <si>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</si>
  <si>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</si>
  <si>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</si>
  <si>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</si>
  <si>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</si>
  <si>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</si>
  <si>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</si>
  <si>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</si>
  <si>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</si>
  <si>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</si>
  <si>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</si>
  <si>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</si>
  <si>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</si>
  <si>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</si>
  <si>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</si>
  <si>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</si>
  <si>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</si>
  <si>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</si>
  <si>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</si>
  <si>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</si>
  <si>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</si>
  <si>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</si>
  <si>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</si>
  <si>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</si>
  <si>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</si>
  <si>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</si>
  <si>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</si>
  <si>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</si>
  <si>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</si>
  <si>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</si>
  <si>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</si>
  <si>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</si>
  <si>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</si>
  <si>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</si>
  <si>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</si>
  <si>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</si>
  <si>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</si>
  <si>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</si>
  <si>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</si>
  <si>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</si>
  <si>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</si>
  <si>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</si>
  <si>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</si>
  <si>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</si>
  <si>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</si>
  <si>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</si>
  <si>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</si>
  <si>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</si>
  <si>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</si>
  <si>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</si>
  <si>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</si>
  <si>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</si>
  <si>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</si>
  <si>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</si>
  <si>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</si>
  <si>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</si>
  <si>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</si>
  <si>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</si>
  <si>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</si>
  <si>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</si>
  <si>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</si>
  <si>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</si>
  <si>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</si>
  <si>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</si>
  <si>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</si>
  <si>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</si>
  <si>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</si>
  <si>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</si>
  <si>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</si>
  <si>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</si>
  <si>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</si>
  <si>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</si>
  <si>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</si>
  <si>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</si>
  <si>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</si>
  <si>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</si>
  <si>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</si>
  <si>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</si>
  <si>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</si>
  <si>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</si>
  <si>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</si>
  <si>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</si>
  <si>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</si>
  <si>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</si>
  <si>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</si>
  <si>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</si>
  <si>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</si>
  <si>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</si>
  <si>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</si>
  <si>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</si>
  <si>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</si>
  <si>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</si>
  <si>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</si>
  <si>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</si>
  <si>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</si>
  <si>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</si>
  <si>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</si>
  <si>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</si>
  <si>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</si>
  <si>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</si>
  <si>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</si>
  <si>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</si>
  <si>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</si>
  <si>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</si>
  <si>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</si>
  <si>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</si>
  <si>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</si>
  <si>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</si>
  <si>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</si>
  <si>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</si>
  <si>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</si>
  <si>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</si>
  <si>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</si>
  <si>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</si>
  <si>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</si>
  <si>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</si>
  <si>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</si>
  <si>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</si>
  <si>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</si>
  <si>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</si>
  <si>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</si>
  <si>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</si>
  <si>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</si>
  <si>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</si>
  <si>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</si>
  <si>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</si>
  <si>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</si>
  <si>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</si>
  <si>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</si>
  <si>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</si>
  <si>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</si>
  <si>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</si>
  <si>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</si>
  <si>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</si>
  <si>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</si>
  <si>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</si>
  <si>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</si>
  <si>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</si>
  <si>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</si>
  <si>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</si>
  <si>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</si>
  <si>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</si>
  <si>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</si>
  <si>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</si>
  <si>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</si>
  <si>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</si>
  <si>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</si>
  <si>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</si>
  <si>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</si>
  <si>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</si>
  <si>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</si>
  <si>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</si>
  <si>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</si>
  <si>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</si>
  <si>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</si>
  <si>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</si>
  <si>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</si>
  <si>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</si>
  <si>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</si>
  <si>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</si>
  <si>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</si>
  <si>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</si>
  <si>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</si>
  <si>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</si>
  <si>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</si>
  <si>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</si>
  <si>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</si>
  <si>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</si>
  <si>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</si>
  <si>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</si>
  <si>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</si>
  <si>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</si>
  <si>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</si>
  <si>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</si>
  <si>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</si>
  <si>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</si>
  <si>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</si>
  <si>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</si>
  <si>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</si>
  <si>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</si>
  <si>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</si>
  <si>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</si>
  <si>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</si>
  <si>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</si>
  <si>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</si>
  <si>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</si>
  <si>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</si>
  <si>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</si>
  <si>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</si>
  <si>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</si>
  <si>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</si>
  <si>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</si>
  <si>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</si>
  <si>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</si>
  <si>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</si>
  <si>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</si>
  <si>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</si>
  <si>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</si>
  <si>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</si>
  <si>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</si>
  <si>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</si>
  <si>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</si>
  <si>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</si>
  <si>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</si>
  <si>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</si>
  <si>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</si>
  <si>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</si>
  <si>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</si>
  <si>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</si>
  <si>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</si>
  <si>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</si>
  <si>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</si>
  <si>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</si>
  <si>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</si>
  <si>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</si>
  <si>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</si>
  <si>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</si>
  <si>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</si>
  <si>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</si>
  <si>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</si>
  <si>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</si>
  <si>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</si>
  <si>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</si>
  <si>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</si>
  <si>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</si>
  <si>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</si>
  <si>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</si>
  <si>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</si>
  <si>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</si>
  <si>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</si>
  <si>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</si>
  <si>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</si>
  <si>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</si>
  <si>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</si>
  <si>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</si>
  <si>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</si>
  <si>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</si>
  <si>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</si>
  <si>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</si>
  <si>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</si>
  <si>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</si>
  <si>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</si>
  <si>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</si>
  <si>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</si>
  <si>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</si>
  <si>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</si>
  <si>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</si>
  <si>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</si>
  <si>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</si>
  <si>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</si>
  <si>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</si>
  <si>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</si>
  <si>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</si>
  <si>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</si>
  <si>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</si>
  <si>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</si>
  <si>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</si>
  <si>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</si>
  <si>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</si>
  <si>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</si>
  <si>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</si>
  <si>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</si>
  <si>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</si>
  <si>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</si>
  <si>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</si>
  <si>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</si>
  <si>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</si>
  <si>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</si>
  <si>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</si>
  <si>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</si>
  <si>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</si>
  <si>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</si>
  <si>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</si>
  <si>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</si>
  <si>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</si>
  <si>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</si>
  <si>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</si>
  <si>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</si>
  <si>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</si>
  <si>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</si>
  <si>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</si>
  <si>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</si>
  <si>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</si>
  <si>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</si>
  <si>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</si>
  <si>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</si>
  <si>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</si>
  <si>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</si>
  <si>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</si>
  <si>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</si>
  <si>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</si>
  <si>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</si>
  <si>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</si>
  <si>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</si>
  <si>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</si>
  <si>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</si>
  <si>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</si>
  <si>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</si>
  <si>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</si>
  <si>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</si>
  <si>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</si>
  <si>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</si>
  <si>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</si>
  <si>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</si>
  <si>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</si>
  <si>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</si>
  <si>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</si>
  <si>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</si>
  <si>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</si>
  <si>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</si>
  <si>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</si>
  <si>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</si>
  <si>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</si>
  <si>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</si>
  <si>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</si>
  <si>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</si>
  <si>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</si>
  <si>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</si>
  <si>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</si>
  <si>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</si>
  <si>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</si>
  <si>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</si>
  <si>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</si>
  <si>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</si>
  <si>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</si>
  <si>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</si>
  <si>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</si>
  <si>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</si>
  <si>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</si>
  <si>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</si>
  <si>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</si>
  <si>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</si>
  <si>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</si>
  <si>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</si>
  <si>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</si>
  <si>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</si>
  <si>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</si>
  <si>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</si>
  <si>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</si>
  <si>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</si>
  <si>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</si>
  <si>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</si>
  <si>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</si>
  <si>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</si>
  <si>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</si>
  <si>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</si>
  <si>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</si>
  <si>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</si>
  <si>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</si>
  <si>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</si>
  <si>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</si>
  <si>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</si>
  <si>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</si>
  <si>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</si>
  <si>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</si>
  <si>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</si>
  <si>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</si>
  <si>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</si>
  <si>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</si>
  <si>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</si>
  <si>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</si>
  <si>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</si>
  <si>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</si>
  <si>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</si>
  <si>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</si>
  <si>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</si>
  <si>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</si>
  <si>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</si>
  <si>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</si>
  <si>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</si>
  <si>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</si>
  <si>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</si>
  <si>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</si>
  <si>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</si>
  <si>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</si>
  <si>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</si>
  <si>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</si>
  <si>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</si>
  <si>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</si>
  <si>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</si>
  <si>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</si>
  <si>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</si>
  <si>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</si>
  <si>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</si>
  <si>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</si>
  <si>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</si>
  <si>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</si>
  <si>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</si>
  <si>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</si>
  <si>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</si>
  <si>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</si>
  <si>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</si>
  <si>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</si>
  <si>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</si>
  <si>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</si>
  <si>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</si>
  <si>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</si>
  <si>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</si>
  <si>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</si>
  <si>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</si>
  <si>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</si>
  <si>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</si>
  <si>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</si>
  <si>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</si>
  <si>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</si>
  <si>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</si>
  <si>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</si>
  <si>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</si>
  <si>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</si>
  <si>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</si>
  <si>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</si>
  <si>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</si>
  <si>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</si>
  <si>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</si>
  <si>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</si>
  <si>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</si>
  <si>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</si>
  <si>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</si>
  <si>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</si>
  <si>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</si>
  <si>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</si>
  <si>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</si>
  <si>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</si>
  <si>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</si>
  <si>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</si>
  <si>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</si>
  <si>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</si>
  <si>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</si>
  <si>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</si>
  <si>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</si>
  <si>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</si>
  <si>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</si>
  <si>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</si>
  <si>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</si>
  <si>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</si>
  <si>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</si>
  <si>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</si>
  <si>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</si>
  <si>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</si>
  <si>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</si>
  <si>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</si>
  <si>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</si>
  <si>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</si>
  <si>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</si>
  <si>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</si>
  <si>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</si>
  <si>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</si>
  <si>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</si>
  <si>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</si>
  <si>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</si>
  <si>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</si>
  <si>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</si>
  <si>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</si>
  <si>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</si>
  <si>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</si>
  <si>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</si>
  <si>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</si>
  <si>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</si>
  <si>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</si>
  <si>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</si>
  <si>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</si>
  <si>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</si>
  <si>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</si>
  <si>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</si>
  <si>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</si>
  <si>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</si>
  <si>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</si>
  <si>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</si>
  <si>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</si>
  <si>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</si>
  <si>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</si>
  <si>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</si>
  <si>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</si>
  <si>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</si>
  <si>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</si>
  <si>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</si>
  <si>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</si>
  <si>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</si>
  <si>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</si>
  <si>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</si>
  <si>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</si>
  <si>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</si>
  <si>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</si>
  <si>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</si>
  <si>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</si>
  <si>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</si>
  <si>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</si>
  <si>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</si>
  <si>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</si>
  <si>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</si>
  <si>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</si>
  <si>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</si>
  <si>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</si>
  <si>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</si>
  <si>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</si>
  <si>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</si>
  <si>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</si>
  <si>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</si>
  <si>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</si>
  <si>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</si>
  <si>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</si>
  <si>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</si>
  <si>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</si>
  <si>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</si>
  <si>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</si>
  <si>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</si>
  <si>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</si>
  <si>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</si>
  <si>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</si>
  <si>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</si>
  <si>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</si>
  <si>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</si>
  <si>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</si>
  <si>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</si>
  <si>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</si>
  <si>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</si>
  <si>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</si>
  <si>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</si>
  <si>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</si>
  <si>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</si>
  <si>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</si>
  <si>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</si>
  <si>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</si>
  <si>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</si>
  <si>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</si>
  <si>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</si>
  <si>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</si>
  <si>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</si>
  <si>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</si>
  <si>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</si>
  <si>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</si>
  <si>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</si>
  <si>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</si>
  <si>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</si>
  <si>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</si>
  <si>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</si>
  <si>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</si>
  <si>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</si>
  <si>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</si>
  <si>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</si>
  <si>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</si>
  <si>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</si>
  <si>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</si>
  <si>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</si>
  <si>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</si>
  <si>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</si>
  <si>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</si>
  <si>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</si>
  <si>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</si>
  <si>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</si>
  <si>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</si>
  <si>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</si>
  <si>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</si>
  <si>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</si>
  <si>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</si>
  <si>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</si>
  <si>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</si>
  <si>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</si>
  <si>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</si>
  <si>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</si>
  <si>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</si>
  <si>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</si>
  <si>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</si>
  <si>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</si>
  <si>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</si>
  <si>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</si>
  <si>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</si>
  <si>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</si>
  <si>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</si>
  <si>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</si>
  <si>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</si>
  <si>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</si>
  <si>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</si>
  <si>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</si>
  <si>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</si>
  <si>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</si>
  <si>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</si>
  <si>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</si>
  <si>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</si>
  <si>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</si>
  <si>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</si>
  <si>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</si>
  <si>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</si>
  <si>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</si>
  <si>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</si>
  <si>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</si>
  <si>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</si>
  <si>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</si>
  <si>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</si>
  <si>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</si>
  <si>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</si>
  <si>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</si>
  <si>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</si>
  <si>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</si>
  <si>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</si>
  <si>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</si>
  <si>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</si>
  <si>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</si>
  <si>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</si>
  <si>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</si>
  <si>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</si>
  <si>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</si>
  <si>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</si>
  <si>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</si>
  <si>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</si>
  <si>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</si>
  <si>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</si>
  <si>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</si>
  <si>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</si>
  <si>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</si>
  <si>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</si>
  <si>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</si>
  <si>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</si>
  <si>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</si>
  <si>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</si>
  <si>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</si>
  <si>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</si>
  <si>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</si>
  <si>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</si>
  <si>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</si>
  <si>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</si>
  <si>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</si>
  <si>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</si>
  <si>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</si>
  <si>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</si>
  <si>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</si>
  <si>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</si>
  <si>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</si>
  <si>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</si>
  <si>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</si>
  <si>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</si>
  <si>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</si>
  <si>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</si>
  <si>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</si>
  <si>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</si>
  <si>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</si>
  <si>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</si>
  <si>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</si>
  <si>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</si>
  <si>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</si>
  <si>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</si>
  <si>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</si>
  <si>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</si>
  <si>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</si>
  <si>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</si>
  <si>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</si>
  <si>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</si>
  <si>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</si>
  <si>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</si>
  <si>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</si>
  <si>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</si>
  <si>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</si>
  <si>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</si>
  <si>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</si>
  <si>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</si>
  <si>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</si>
  <si>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</si>
  <si>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</si>
  <si>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</si>
  <si>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</si>
  <si>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</si>
  <si>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</si>
  <si>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</si>
  <si>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</si>
  <si>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</si>
  <si>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</si>
  <si>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</si>
  <si>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</si>
  <si>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</si>
  <si>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</si>
  <si>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</si>
  <si>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</si>
  <si>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</si>
  <si>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</si>
  <si>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</si>
  <si>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</si>
  <si>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</si>
  <si>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</si>
  <si>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</si>
  <si>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</si>
  <si>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</si>
  <si>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</si>
  <si>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</si>
  <si>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</si>
  <si>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</si>
  <si>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</si>
  <si>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</si>
  <si>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</si>
  <si>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</si>
  <si>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</si>
  <si>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</si>
  <si>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</si>
  <si>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</si>
  <si>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</si>
  <si>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</si>
  <si>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</si>
  <si>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</si>
  <si>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</si>
  <si>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</si>
  <si>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</si>
  <si>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</si>
  <si>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</si>
  <si>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</si>
  <si>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</si>
  <si>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</si>
  <si>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</si>
  <si>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</si>
  <si>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</si>
  <si>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</si>
  <si>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</si>
  <si>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</si>
  <si>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</si>
  <si>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</si>
  <si>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</si>
  <si>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</si>
  <si>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</si>
  <si>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</si>
  <si>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</si>
  <si>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</si>
  <si>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</si>
  <si>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</si>
  <si>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</si>
  <si>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</si>
  <si>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</si>
  <si>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</si>
  <si>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</si>
  <si>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</si>
  <si>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</si>
  <si>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</si>
  <si>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</si>
  <si>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</si>
  <si>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</si>
  <si>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</si>
  <si>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</si>
  <si>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</si>
  <si>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</si>
  <si>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</si>
  <si>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</si>
  <si>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</si>
  <si>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</si>
  <si>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</si>
  <si>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</si>
  <si>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</si>
  <si>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</si>
  <si>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</si>
  <si>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</si>
  <si>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</si>
  <si>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</si>
  <si>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</si>
  <si>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</si>
  <si>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</si>
  <si>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</si>
  <si>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</si>
  <si>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</si>
  <si>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</si>
  <si>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</si>
  <si>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</si>
  <si>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</si>
  <si>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</si>
  <si>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</si>
  <si>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</si>
  <si>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</si>
  <si>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</si>
  <si>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</si>
  <si>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</si>
  <si>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</si>
  <si>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</si>
  <si>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</si>
  <si>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</si>
  <si>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</si>
  <si>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</si>
  <si>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</si>
  <si>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</si>
  <si>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</si>
  <si>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</si>
  <si>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</si>
  <si>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</si>
  <si>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</si>
  <si>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</si>
  <si>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</si>
  <si>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</si>
  <si>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</si>
  <si>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</si>
  <si>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</si>
  <si>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</si>
  <si>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</si>
  <si>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</si>
  <si>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</si>
  <si>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</si>
  <si>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</si>
  <si>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</si>
  <si>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</si>
  <si>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</si>
  <si>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</si>
  <si>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</si>
  <si>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</si>
  <si>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</si>
  <si>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</si>
  <si>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</si>
  <si>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</si>
  <si>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</si>
  <si>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</si>
  <si>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</si>
  <si>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</si>
  <si>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</si>
  <si>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</si>
  <si>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</si>
  <si>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</si>
  <si>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</si>
  <si>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</si>
  <si>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</si>
  <si>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</si>
  <si>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</si>
  <si>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</si>
  <si>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</si>
  <si>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</si>
  <si>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</si>
  <si>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</si>
  <si>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</si>
  <si>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</si>
  <si>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</si>
  <si>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</si>
  <si>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</si>
  <si>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</si>
  <si>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</si>
  <si>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</si>
  <si>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</si>
  <si>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</si>
  <si>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</si>
  <si>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</si>
  <si>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</si>
  <si>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</si>
  <si>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</si>
  <si>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</si>
  <si>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</si>
  <si>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</si>
  <si>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</si>
  <si>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</si>
  <si>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</si>
  <si>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</si>
  <si>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</si>
  <si>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</si>
  <si>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</si>
  <si>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</si>
  <si>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</si>
  <si>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</si>
  <si>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</si>
  <si>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</si>
  <si>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</si>
  <si>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</si>
  <si>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</si>
  <si>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</si>
  <si>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</si>
  <si>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</si>
  <si>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</si>
  <si>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</si>
  <si>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</si>
  <si>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</si>
  <si>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</si>
  <si>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</si>
  <si>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</si>
  <si>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</si>
  <si>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</si>
  <si>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</si>
  <si>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</si>
  <si>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</si>
  <si>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</si>
  <si>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</si>
  <si>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</si>
  <si>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</si>
  <si>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</si>
  <si>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</si>
  <si>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</si>
  <si>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</si>
  <si>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</si>
  <si>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</si>
  <si>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</si>
  <si>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</si>
  <si>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</si>
  <si>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</si>
  <si>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</si>
  <si>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</si>
  <si>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</si>
  <si>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</si>
  <si>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</si>
  <si>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</si>
  <si>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</si>
  <si>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</si>
  <si>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</si>
  <si>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</si>
  <si>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</si>
  <si>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</si>
  <si>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</si>
  <si>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</si>
  <si>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</si>
  <si>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</si>
  <si>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</si>
  <si>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</si>
  <si>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</si>
  <si>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</si>
  <si>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</si>
  <si>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</si>
  <si>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</si>
  <si>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</si>
  <si>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</si>
  <si>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</si>
  <si>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</si>
  <si>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</si>
  <si>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</si>
  <si>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</si>
  <si>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</si>
  <si>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</si>
  <si>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</si>
  <si>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</si>
  <si>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</si>
  <si>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</si>
  <si>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</si>
  <si>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</si>
  <si>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</si>
  <si>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</si>
  <si>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</si>
  <si>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</si>
  <si>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</si>
  <si>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</si>
  <si>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</si>
  <si>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</si>
  <si>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</si>
  <si>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</si>
  <si>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</si>
  <si>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</si>
  <si>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</si>
  <si>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</si>
  <si>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</si>
  <si>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</si>
  <si>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</si>
  <si>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</si>
  <si>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</si>
  <si>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</si>
  <si>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</si>
  <si>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</si>
  <si>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</si>
  <si>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</si>
  <si>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</si>
  <si>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</si>
  <si>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</si>
  <si>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</si>
  <si>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</si>
  <si>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</si>
  <si>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</si>
  <si>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</si>
  <si>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</si>
  <si>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</si>
  <si>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</si>
  <si>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</si>
  <si>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</si>
  <si>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</si>
  <si>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</si>
  <si>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</si>
  <si>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</si>
  <si>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</si>
  <si>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</si>
  <si>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</si>
  <si>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</si>
  <si>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</si>
  <si>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</si>
  <si>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</si>
  <si>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</si>
  <si>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</si>
  <si>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</si>
  <si>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</si>
  <si>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</si>
  <si>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</si>
  <si>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</si>
  <si>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</si>
  <si>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</si>
  <si>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</si>
  <si>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</si>
  <si>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</si>
  <si>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</si>
  <si>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</si>
  <si>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</si>
  <si>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</si>
  <si>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</si>
  <si>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</si>
  <si>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</si>
  <si>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</si>
  <si>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</si>
  <si>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</si>
  <si>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</si>
  <si>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</si>
  <si>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</si>
  <si>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</si>
  <si>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</si>
  <si>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</si>
  <si>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</si>
  <si>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</si>
  <si>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</si>
  <si>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</si>
  <si>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</si>
  <si>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</si>
  <si>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</si>
  <si>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</si>
  <si>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</si>
  <si>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</si>
  <si>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</si>
  <si>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</si>
  <si>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</si>
  <si>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</si>
  <si>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</si>
  <si>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</si>
  <si>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</si>
  <si>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</si>
  <si>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</si>
  <si>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</si>
  <si>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</si>
  <si>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</si>
  <si>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</si>
  <si>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</si>
  <si>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</si>
  <si>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</si>
  <si>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</si>
  <si>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</si>
  <si>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</si>
  <si>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</si>
  <si>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</si>
  <si>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</si>
  <si>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</si>
  <si>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</si>
  <si>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</si>
  <si>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</si>
  <si>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</si>
  <si>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</si>
  <si>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</si>
  <si>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</si>
  <si>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</si>
  <si>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</si>
  <si>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</si>
  <si>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</si>
  <si>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</si>
  <si>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</si>
  <si>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</si>
  <si>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</si>
  <si>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</si>
  <si>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</si>
  <si>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</si>
  <si>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</si>
  <si>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</si>
  <si>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</si>
  <si>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</si>
  <si>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</si>
  <si>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</si>
  <si>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</si>
  <si>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</si>
  <si>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</si>
  <si>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</si>
  <si>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</si>
  <si>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</si>
  <si>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</si>
  <si>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</si>
  <si>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</si>
  <si>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</si>
  <si>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</si>
  <si>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</si>
  <si>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</si>
  <si>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</si>
  <si>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</si>
  <si>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</si>
  <si>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</si>
  <si>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</si>
  <si>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</si>
  <si>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</si>
  <si>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</si>
  <si>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</si>
  <si>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</si>
  <si>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</si>
  <si>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</si>
  <si>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</si>
  <si>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</si>
  <si>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</si>
  <si>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</si>
  <si>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</si>
  <si>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</si>
  <si>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</si>
  <si>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</si>
  <si>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</si>
  <si>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</si>
  <si>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</si>
  <si>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</si>
  <si>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</si>
  <si>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</si>
  <si>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</si>
  <si>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</si>
  <si>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</si>
  <si>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</si>
  <si>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</si>
  <si>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</si>
  <si>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</si>
  <si>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</si>
  <si>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</si>
  <si>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</si>
  <si>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</si>
  <si>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</si>
  <si>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</si>
  <si>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</si>
  <si>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</si>
  <si>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</si>
  <si>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</si>
  <si>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</si>
  <si>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</si>
  <si>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</si>
  <si>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</si>
  <si>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</si>
  <si>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</si>
  <si>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</si>
  <si>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</si>
  <si>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</si>
  <si>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</si>
  <si>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</si>
  <si>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</si>
  <si>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</si>
  <si>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</si>
  <si>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</si>
  <si>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</si>
  <si>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</si>
  <si>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</si>
  <si>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</si>
  <si>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</si>
  <si>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</si>
  <si>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</si>
  <si>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</si>
  <si>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</si>
  <si>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</si>
  <si>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</si>
  <si>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</si>
  <si>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</si>
  <si>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</si>
  <si>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</si>
  <si>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</si>
  <si>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</si>
  <si>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</si>
  <si>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</si>
  <si>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</si>
  <si>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</si>
  <si>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</si>
  <si>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</si>
  <si>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</si>
  <si>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</si>
  <si>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</si>
  <si>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</si>
  <si>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</si>
  <si>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</si>
  <si>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</si>
  <si>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</si>
  <si>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</si>
  <si>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</si>
  <si>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</si>
  <si>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</si>
  <si>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</si>
  <si>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</si>
  <si>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</si>
  <si>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</si>
  <si>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</si>
  <si>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</si>
  <si>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</si>
  <si>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</si>
  <si>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</si>
  <si>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</si>
  <si>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</si>
  <si>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</si>
  <si>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</si>
  <si>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</si>
  <si>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</si>
  <si>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</si>
  <si>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</si>
  <si>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</si>
  <si>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</si>
  <si>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</si>
  <si>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</si>
  <si>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</si>
  <si>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</si>
  <si>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</si>
  <si>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</si>
  <si>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</si>
  <si>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</si>
  <si>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</si>
  <si>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</si>
  <si>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</si>
  <si>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</si>
  <si>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</si>
  <si>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</si>
  <si>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</si>
  <si>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</si>
  <si>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</si>
  <si>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</si>
  <si>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</si>
  <si>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</si>
  <si>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</si>
  <si>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</si>
  <si>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</si>
  <si>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</si>
  <si>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</si>
  <si>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</si>
  <si>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</si>
  <si>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</si>
  <si>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</si>
  <si>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</si>
  <si>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</si>
  <si>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</si>
  <si>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</si>
  <si>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</si>
  <si>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</si>
  <si>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</si>
  <si>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</si>
  <si>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</si>
  <si>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</si>
  <si>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</si>
  <si>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</si>
  <si>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</si>
  <si>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</si>
  <si>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</si>
  <si>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</si>
  <si>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</si>
  <si>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</si>
  <si>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</si>
  <si>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</si>
  <si>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</si>
  <si>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</si>
  <si>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</si>
  <si>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</si>
  <si>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</si>
  <si>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</si>
  <si>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</si>
  <si>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</si>
  <si>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</si>
  <si>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</si>
  <si>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</si>
  <si>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</si>
  <si>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</si>
  <si>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</si>
  <si>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</si>
  <si>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</si>
  <si>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</si>
  <si>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</si>
  <si>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</si>
  <si>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</si>
  <si>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</si>
  <si>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</si>
  <si>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</si>
  <si>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</si>
  <si>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</si>
  <si>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</si>
  <si>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</si>
  <si>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</si>
  <si>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</si>
  <si>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</si>
  <si>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</si>
  <si>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</si>
  <si>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</si>
  <si>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</si>
  <si>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</si>
  <si>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</si>
  <si>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</si>
  <si>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</si>
  <si>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</si>
  <si>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</si>
  <si>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</si>
  <si>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</si>
  <si>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</si>
  <si>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</si>
  <si>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</si>
  <si>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</si>
  <si>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</si>
  <si>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</si>
  <si>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</si>
  <si>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</si>
  <si>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</si>
  <si>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</si>
  <si>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</si>
  <si>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</si>
  <si>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</si>
  <si>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</si>
  <si>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</si>
  <si>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</si>
  <si>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</si>
  <si>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</si>
  <si>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</si>
  <si>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</si>
  <si>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</si>
  <si>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</si>
  <si>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</si>
  <si>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</si>
  <si>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</si>
  <si>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</si>
  <si>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</si>
  <si>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</si>
  <si>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</si>
  <si>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</si>
  <si>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</si>
  <si>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</si>
  <si>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</si>
  <si>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</si>
  <si>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</si>
  <si>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</si>
  <si>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</si>
  <si>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</si>
  <si>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</si>
  <si>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</si>
  <si>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</si>
  <si>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</si>
  <si>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</si>
  <si>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</si>
  <si>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</si>
  <si>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</si>
  <si>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</si>
  <si>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</si>
  <si>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</si>
  <si>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</si>
  <si>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</si>
  <si>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</si>
  <si>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</si>
  <si>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</si>
  <si>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</si>
  <si>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</si>
  <si>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</si>
  <si>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</si>
  <si>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</si>
  <si>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</si>
  <si>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</si>
  <si>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</si>
  <si>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</si>
  <si>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</si>
  <si>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</si>
  <si>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</si>
  <si>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</si>
  <si>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</si>
  <si>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</si>
  <si>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</si>
  <si>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</si>
  <si>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</si>
  <si>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</si>
  <si>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</si>
  <si>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</si>
  <si>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</si>
  <si>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</si>
  <si>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</si>
  <si>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</si>
  <si>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</si>
  <si>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</si>
  <si>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</si>
  <si>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</si>
  <si>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</si>
  <si>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</si>
  <si>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</si>
  <si>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</si>
  <si>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</si>
  <si>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</si>
  <si>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</si>
  <si>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</si>
  <si>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</si>
  <si>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</si>
  <si>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</si>
  <si>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</si>
  <si>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</si>
  <si>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</si>
  <si>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</si>
  <si>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</si>
  <si>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</si>
  <si>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</si>
  <si>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</si>
  <si>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</si>
  <si>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</si>
  <si>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</si>
  <si>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</si>
  <si>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</si>
  <si>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</si>
  <si>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</si>
  <si>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</si>
  <si>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</si>
  <si>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</si>
  <si>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</si>
  <si>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</si>
  <si>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</si>
  <si>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</si>
  <si>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</si>
  <si>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</si>
  <si>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</si>
  <si>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</si>
  <si>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</si>
  <si>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</si>
  <si>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</si>
  <si>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</si>
  <si>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</si>
  <si>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</si>
  <si>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</si>
  <si>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</si>
  <si>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</si>
  <si>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</si>
  <si>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</si>
  <si>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</si>
  <si>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</si>
  <si>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</si>
  <si>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</si>
  <si>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</si>
  <si>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</si>
  <si>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</si>
  <si>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</si>
  <si>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</si>
  <si>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</si>
  <si>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</si>
  <si>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</si>
  <si>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</si>
  <si>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</si>
  <si>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</si>
  <si>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</si>
  <si>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</si>
  <si>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</si>
  <si>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</si>
  <si>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</si>
  <si>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</si>
  <si>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</si>
  <si>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</si>
  <si>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</si>
  <si>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</si>
  <si>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</si>
  <si>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</si>
  <si>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</si>
  <si>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</si>
  <si>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</si>
  <si>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</si>
  <si>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</si>
  <si>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</si>
  <si>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</si>
  <si>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</si>
  <si>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</si>
  <si>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</si>
  <si>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</si>
  <si>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</si>
  <si>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</si>
  <si>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</si>
  <si>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</si>
  <si>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</si>
  <si>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</si>
  <si>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</si>
  <si>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</si>
  <si>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</si>
  <si>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</si>
  <si>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</si>
  <si>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</si>
  <si>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</si>
  <si>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</si>
  <si>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</si>
  <si>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</si>
  <si>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</si>
  <si>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</si>
  <si>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</si>
  <si>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</si>
  <si>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</si>
  <si>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</si>
  <si>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</si>
  <si>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</si>
  <si>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</si>
  <si>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</si>
  <si>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</si>
  <si>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</si>
  <si>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</si>
  <si>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</si>
  <si>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</si>
  <si>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</si>
  <si>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</si>
  <si>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</si>
  <si>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</si>
  <si>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</si>
  <si>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</si>
  <si>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</si>
  <si>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</si>
  <si>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</si>
  <si>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</si>
  <si>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</si>
  <si>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</si>
  <si>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</si>
  <si>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</si>
  <si>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</si>
  <si>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</si>
  <si>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</si>
  <si>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</si>
  <si>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</si>
  <si>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</si>
  <si>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</si>
  <si>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</si>
  <si>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</si>
  <si>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</si>
  <si>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</si>
  <si>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</si>
  <si>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</si>
  <si>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</si>
  <si>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</si>
  <si>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</si>
  <si>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</si>
  <si>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</si>
  <si>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</si>
  <si>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</si>
  <si>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</si>
  <si>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</si>
  <si>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</si>
  <si>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</si>
  <si>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</si>
  <si>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</si>
  <si>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</si>
  <si>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</si>
  <si>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</si>
  <si>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</si>
  <si>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</si>
  <si>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</si>
  <si>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</si>
  <si>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</si>
  <si>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</si>
  <si>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</si>
  <si>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</si>
  <si>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</si>
  <si>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</si>
  <si>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</si>
  <si>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</si>
  <si>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</si>
  <si>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</si>
  <si>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</si>
  <si>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</si>
  <si>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</si>
  <si>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</si>
  <si>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</si>
  <si>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</si>
  <si>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</si>
  <si>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</si>
  <si>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</si>
  <si>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</si>
  <si>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</si>
  <si>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</si>
  <si>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</si>
  <si>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</si>
  <si>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</si>
  <si>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</si>
  <si>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</si>
  <si>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</si>
  <si>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</si>
  <si>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</si>
  <si>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</si>
  <si>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</si>
  <si>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</si>
  <si>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</si>
  <si>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</si>
  <si>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</si>
  <si>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</si>
  <si>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</si>
  <si>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</si>
  <si>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</si>
  <si>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</si>
  <si>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</si>
  <si>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</si>
  <si>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</si>
  <si>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</si>
  <si>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</si>
  <si>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</si>
  <si>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</si>
  <si>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</si>
  <si>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</si>
  <si>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</si>
  <si>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</si>
  <si>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</si>
  <si>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</si>
  <si>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</si>
  <si>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</si>
  <si>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</si>
  <si>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</si>
  <si>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</si>
  <si>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</si>
  <si>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</si>
  <si>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</si>
  <si>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</si>
  <si>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</si>
  <si>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</si>
  <si>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</si>
  <si>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</si>
  <si>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</si>
  <si>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</si>
  <si>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</si>
  <si>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</si>
  <si>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</si>
  <si>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</si>
  <si>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</si>
  <si>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</si>
  <si>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</si>
  <si>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</si>
  <si>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</si>
  <si>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</si>
  <si>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</si>
  <si>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</si>
  <si>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</si>
  <si>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</si>
  <si>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</si>
  <si>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</si>
  <si>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</si>
  <si>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</si>
  <si>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</si>
  <si>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</si>
  <si>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</si>
  <si>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</si>
  <si>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</si>
  <si>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</si>
  <si>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</si>
  <si>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</si>
  <si>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</si>
  <si>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</si>
  <si>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</si>
  <si>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</si>
  <si>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</si>
  <si>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</si>
  <si>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</si>
  <si>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</si>
  <si>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</si>
  <si>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</si>
  <si>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</si>
  <si>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</si>
  <si>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</si>
  <si>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</si>
  <si>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</si>
  <si>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</si>
  <si>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</si>
  <si>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</si>
  <si>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</si>
  <si>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</si>
  <si>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</si>
  <si>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</si>
  <si>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</si>
  <si>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</si>
  <si>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</si>
  <si>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</si>
  <si>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</si>
  <si>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</si>
  <si>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</si>
  <si>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</si>
  <si>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</si>
  <si>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</si>
  <si>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</si>
  <si>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</si>
  <si>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</si>
  <si>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</si>
  <si>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</si>
  <si>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</si>
  <si>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</si>
  <si>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</si>
  <si>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</si>
  <si>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</si>
  <si>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</si>
  <si>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</si>
  <si>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</si>
  <si>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</si>
  <si>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</si>
  <si>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</si>
  <si>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</si>
  <si>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</si>
  <si>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</si>
  <si>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</si>
  <si>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</si>
  <si>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</si>
  <si>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</si>
  <si>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</si>
  <si>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</si>
  <si>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</si>
  <si>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</si>
  <si>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</si>
  <si>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</si>
  <si>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</si>
  <si>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</si>
  <si>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</si>
  <si>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</si>
  <si>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</si>
  <si>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</si>
  <si>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</si>
  <si>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</si>
  <si>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</si>
  <si>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</si>
  <si>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</si>
  <si>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</si>
  <si>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</si>
  <si>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</si>
  <si>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</si>
  <si>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</si>
  <si>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</si>
  <si>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</si>
  <si>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</si>
  <si>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</si>
  <si>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</si>
  <si>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</si>
  <si>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</si>
  <si>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</si>
  <si>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</si>
  <si>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</si>
  <si>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</si>
  <si>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</si>
  <si>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</si>
  <si>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</si>
  <si>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</si>
  <si>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</si>
  <si>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</si>
  <si>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</si>
  <si>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</si>
  <si>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</si>
  <si>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</si>
  <si>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</si>
  <si>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</si>
  <si>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</si>
  <si>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</si>
  <si>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</si>
  <si>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</si>
  <si>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</si>
  <si>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</si>
  <si>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</si>
  <si>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</si>
  <si>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</si>
  <si>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</si>
  <si>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</si>
  <si>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</si>
  <si>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</si>
  <si>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</si>
  <si>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</si>
  <si>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</si>
  <si>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</si>
  <si>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</si>
  <si>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</si>
  <si>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</si>
  <si>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</si>
  <si>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</si>
  <si>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</si>
  <si>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</si>
  <si>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</si>
  <si>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</si>
  <si>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</si>
  <si>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</si>
  <si>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</si>
  <si>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</si>
  <si>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</si>
  <si>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</si>
  <si>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</si>
  <si>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</si>
  <si>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</si>
  <si>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</si>
  <si>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</si>
  <si>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</si>
  <si>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</si>
  <si>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</si>
  <si>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</si>
  <si>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</si>
  <si>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</si>
  <si>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</si>
  <si>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</si>
  <si>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</si>
  <si>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</si>
  <si>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</si>
  <si>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</si>
  <si>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</si>
  <si>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</si>
  <si>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</si>
  <si>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</si>
  <si>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</si>
  <si>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</si>
  <si>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</si>
  <si>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</si>
  <si>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</si>
  <si>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</si>
  <si>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</si>
  <si>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</si>
  <si>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</si>
  <si>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</si>
  <si>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</si>
  <si>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</si>
  <si>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</si>
  <si>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</si>
  <si>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</si>
  <si>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</si>
  <si>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</si>
  <si>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</si>
  <si>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</si>
  <si>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</si>
  <si>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</si>
  <si>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</si>
  <si>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</si>
  <si>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</si>
  <si>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</si>
  <si>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</si>
  <si>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</si>
  <si>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</si>
  <si>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</si>
  <si>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</si>
  <si>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</si>
  <si>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</si>
  <si>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</si>
  <si>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</si>
  <si>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</si>
  <si>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</si>
  <si>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</si>
  <si>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</si>
  <si>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</si>
  <si>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</si>
  <si>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</si>
  <si>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</si>
  <si>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</si>
  <si>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</si>
  <si>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</si>
  <si>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</si>
  <si>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</si>
  <si>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</si>
  <si>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</si>
  <si>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</si>
  <si>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</si>
  <si>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</si>
  <si>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</si>
  <si>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</si>
  <si>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</si>
  <si>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</si>
  <si>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</si>
  <si>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</si>
  <si>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</si>
  <si>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</si>
  <si>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</si>
  <si>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</si>
  <si>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</si>
  <si>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</si>
  <si>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</si>
  <si>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</si>
  <si>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</si>
  <si>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</si>
  <si>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</si>
  <si>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</si>
  <si>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</si>
  <si>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</si>
  <si>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</si>
  <si>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</si>
  <si>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</si>
  <si>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</si>
  <si>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</si>
  <si>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</si>
  <si>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</si>
  <si>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</si>
  <si>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</si>
  <si>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</si>
  <si>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</si>
  <si>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</si>
  <si>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</si>
  <si>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</si>
  <si>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</si>
  <si>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</si>
  <si>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</si>
  <si>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</si>
  <si>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</si>
  <si>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</si>
  <si>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</si>
  <si>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</si>
  <si>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</si>
  <si>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</si>
  <si>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</si>
  <si>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</si>
  <si>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</si>
  <si>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</si>
  <si>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</si>
  <si>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</si>
  <si>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</si>
  <si>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</si>
  <si>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</si>
  <si>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</si>
  <si>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</si>
  <si>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</si>
  <si>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</si>
  <si>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</si>
  <si>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</si>
  <si>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</si>
  <si>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</si>
  <si>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</si>
  <si>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</si>
  <si>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</si>
  <si>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</si>
  <si>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</si>
  <si>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</si>
  <si>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</si>
  <si>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</si>
  <si>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</si>
  <si>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</si>
  <si>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</si>
  <si>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</si>
  <si>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</si>
  <si>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</si>
  <si>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</si>
  <si>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</si>
  <si>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</si>
  <si>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</si>
  <si>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</si>
  <si>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</si>
  <si>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</si>
  <si>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</si>
  <si>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</si>
  <si>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</si>
  <si>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</si>
  <si>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</si>
  <si>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</si>
  <si>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</si>
  <si>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</si>
  <si>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</si>
  <si>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</si>
  <si>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</si>
  <si>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</si>
  <si>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</si>
  <si>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</si>
  <si>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</si>
  <si>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</si>
  <si>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</si>
  <si>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</si>
  <si>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</si>
  <si>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</si>
  <si>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</si>
  <si>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</si>
  <si>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</si>
  <si>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</si>
  <si>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</si>
  <si>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</si>
  <si>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</si>
  <si>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</si>
  <si>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</si>
  <si>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</si>
  <si>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</si>
  <si>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</si>
  <si>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</si>
  <si>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</si>
  <si>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</si>
  <si>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</si>
  <si>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</si>
  <si>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</si>
  <si>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</si>
  <si>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</si>
  <si>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</si>
  <si>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</si>
  <si>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</si>
  <si>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</si>
  <si>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</si>
  <si>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</si>
  <si>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</si>
  <si>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</si>
  <si>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</si>
  <si>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</si>
  <si>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</si>
  <si>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</si>
  <si>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</si>
  <si>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</si>
  <si>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</si>
  <si>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</si>
  <si>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</si>
  <si>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</si>
  <si>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</si>
  <si>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</si>
  <si>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</si>
  <si>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</si>
  <si>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</si>
  <si>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</si>
  <si>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</si>
  <si>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</si>
  <si>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</si>
  <si>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</si>
  <si>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</si>
  <si>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</si>
  <si>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</si>
  <si>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</si>
  <si>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</si>
  <si>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</si>
  <si>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</si>
  <si>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</si>
  <si>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</si>
  <si>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</si>
  <si>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</si>
  <si>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</si>
  <si>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</si>
  <si>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</si>
  <si>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</si>
  <si>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</si>
  <si>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</si>
  <si>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</si>
  <si>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</si>
  <si>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</si>
  <si>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</si>
  <si>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</si>
  <si>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</si>
  <si>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</si>
  <si>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</si>
  <si>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</si>
  <si>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</si>
  <si>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</si>
  <si>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</si>
  <si>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</si>
  <si>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</si>
  <si>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</si>
  <si>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</si>
  <si>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</si>
  <si>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</si>
  <si>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</si>
  <si>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</si>
  <si>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</si>
  <si>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</si>
  <si>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</si>
  <si>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</si>
  <si>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</si>
  <si>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</si>
  <si>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</si>
  <si>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</si>
  <si>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</si>
  <si>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</si>
  <si>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</si>
  <si>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</si>
  <si>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</si>
  <si>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</si>
  <si>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</si>
  <si>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</si>
  <si>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</si>
  <si>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</si>
  <si>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</si>
  <si>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</si>
  <si>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</si>
  <si>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</si>
  <si>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</si>
  <si>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</si>
  <si>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</si>
  <si>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</si>
  <si>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</si>
  <si>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</si>
  <si>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</si>
  <si>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</si>
  <si>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</si>
  <si>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</si>
  <si>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</si>
  <si>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</si>
  <si>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</si>
  <si>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</si>
  <si>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</si>
  <si>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</si>
  <si>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</si>
  <si>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</si>
  <si>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</si>
  <si>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</si>
  <si>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</si>
  <si>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</si>
  <si>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</si>
  <si>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</si>
  <si>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</si>
  <si>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</si>
  <si>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</si>
  <si>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</si>
  <si>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</si>
  <si>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</si>
  <si>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</si>
  <si>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</si>
  <si>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</si>
  <si>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</si>
  <si>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</si>
  <si>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</si>
  <si>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</si>
  <si>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</si>
  <si>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</si>
  <si>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</si>
  <si>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</si>
  <si>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</si>
  <si>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</si>
  <si>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</si>
  <si>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</si>
  <si>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</si>
  <si>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</si>
  <si>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</si>
  <si>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</si>
  <si>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</si>
  <si>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</si>
  <si>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</si>
  <si>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</si>
  <si>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</si>
  <si>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</si>
  <si>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</si>
  <si>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</si>
  <si>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</si>
  <si>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</si>
  <si>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</si>
  <si>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</si>
  <si>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</si>
  <si>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</si>
  <si>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</si>
  <si>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</si>
  <si>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</si>
  <si>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</si>
  <si>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</si>
  <si>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</si>
  <si>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</si>
  <si>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</si>
  <si>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</si>
  <si>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</si>
  <si>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</si>
  <si>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</si>
  <si>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</si>
  <si>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</si>
  <si>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</si>
  <si>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</si>
  <si>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</si>
  <si>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</si>
  <si>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</si>
  <si>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</si>
  <si>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</si>
  <si>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</si>
  <si>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</si>
  <si>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</si>
  <si>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</si>
  <si>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</si>
  <si>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</si>
  <si>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</si>
  <si>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</si>
  <si>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</si>
  <si>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</si>
  <si>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</si>
  <si>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</si>
  <si>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</si>
  <si>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</si>
  <si>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</si>
  <si>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</si>
  <si>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</si>
  <si>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</si>
  <si>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</si>
  <si>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</si>
  <si>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</si>
  <si>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</si>
  <si>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</si>
  <si>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</si>
  <si>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</si>
  <si>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</si>
  <si>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</si>
  <si>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</si>
  <si>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</si>
  <si>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</si>
  <si>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</si>
  <si>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</si>
  <si>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</si>
  <si>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</si>
  <si>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</si>
  <si>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</si>
  <si>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</si>
  <si>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</si>
  <si>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</si>
  <si>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</si>
  <si>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</si>
  <si>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</si>
  <si>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</si>
  <si>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</si>
  <si>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</si>
  <si>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</si>
  <si>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</si>
  <si>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</si>
  <si>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</si>
  <si>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</si>
  <si>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</si>
  <si>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</si>
  <si>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</si>
  <si>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</si>
  <si>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</si>
  <si>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</si>
  <si>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</si>
  <si>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</si>
  <si>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</si>
  <si>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</si>
  <si>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</si>
  <si>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</si>
  <si>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</si>
  <si>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</si>
  <si>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</si>
  <si>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</si>
  <si>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</si>
  <si>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</si>
  <si>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</si>
  <si>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</si>
  <si>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</si>
  <si>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</si>
  <si>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</si>
  <si>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</si>
  <si>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</si>
  <si>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</si>
  <si>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</si>
  <si>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</si>
  <si>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</si>
  <si>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</si>
  <si>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</si>
  <si>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</si>
  <si>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</si>
  <si>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</si>
  <si>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</si>
  <si>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</si>
  <si>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</si>
  <si>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</si>
  <si>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</si>
  <si>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</si>
  <si>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</si>
  <si>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</si>
  <si>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</si>
  <si>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</si>
  <si>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</si>
  <si>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</si>
  <si>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</si>
  <si>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</si>
  <si>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</si>
  <si>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</si>
  <si>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</si>
  <si>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</si>
  <si>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</si>
  <si>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</si>
  <si>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</si>
  <si>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</si>
  <si>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</si>
  <si>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</si>
  <si>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</si>
  <si>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</si>
  <si>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</si>
  <si>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</si>
  <si>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</si>
  <si>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</si>
  <si>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</si>
  <si>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</si>
  <si>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</si>
  <si>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</si>
  <si>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</si>
  <si>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</si>
  <si>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</si>
  <si>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</si>
  <si>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</si>
  <si>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</si>
  <si>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</si>
  <si>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</si>
  <si>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</si>
  <si>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</si>
  <si>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</si>
  <si>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</si>
  <si>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</si>
  <si>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</si>
  <si>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</si>
  <si>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</si>
  <si>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</si>
  <si>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</si>
  <si>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</si>
  <si>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</si>
  <si>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</si>
  <si>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</si>
  <si>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</si>
  <si>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</si>
  <si>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</si>
  <si>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</si>
  <si>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</si>
  <si>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</si>
  <si>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</si>
  <si>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</si>
  <si>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</si>
  <si>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</si>
  <si>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</si>
  <si>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</si>
  <si>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</si>
  <si>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</si>
  <si>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</si>
  <si>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</si>
  <si>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</si>
  <si>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</si>
  <si>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</si>
  <si>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</si>
  <si>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</si>
  <si>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</si>
  <si>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</si>
  <si>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</si>
  <si>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</si>
  <si>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</si>
  <si>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</si>
  <si>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</si>
  <si>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</si>
  <si>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</si>
  <si>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</si>
  <si>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</si>
  <si>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</si>
  <si>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</si>
  <si>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</si>
  <si>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</si>
  <si>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</si>
  <si>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</si>
  <si>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</si>
  <si>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</si>
  <si>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</si>
  <si>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</si>
  <si>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</si>
  <si>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</si>
  <si>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</si>
  <si>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</si>
  <si>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</si>
  <si>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</si>
  <si>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</si>
  <si>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</si>
  <si>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</si>
  <si>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</si>
  <si>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</si>
  <si>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</si>
  <si>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</si>
  <si>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</si>
  <si>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</si>
  <si>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</si>
  <si>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</si>
  <si>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</si>
  <si>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</si>
  <si>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</si>
  <si>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</si>
  <si>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</si>
  <si>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</si>
  <si>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</si>
  <si>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</si>
  <si>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</si>
  <si>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</si>
  <si>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</si>
  <si>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</si>
  <si>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</si>
  <si>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</si>
  <si>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</si>
  <si>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</si>
  <si>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</si>
  <si>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</si>
  <si>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</si>
  <si>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</si>
  <si>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</si>
  <si>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</si>
  <si>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</si>
  <si>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</si>
  <si>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</si>
  <si>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</si>
  <si>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</si>
  <si>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</si>
  <si>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</si>
  <si>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</si>
  <si>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</si>
  <si>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</si>
  <si>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</si>
  <si>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</si>
  <si>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</si>
  <si>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</si>
  <si>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</si>
  <si>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</si>
  <si>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</si>
  <si>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</si>
  <si>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</si>
  <si>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</si>
  <si>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</si>
  <si>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</si>
  <si>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</si>
  <si>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</si>
  <si>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</si>
  <si>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</si>
  <si>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</si>
  <si>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</si>
  <si>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</si>
  <si>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</si>
  <si>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</si>
  <si>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</si>
  <si>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</si>
  <si>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</si>
  <si>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</si>
  <si>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</si>
  <si>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</si>
  <si>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</si>
  <si>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</si>
  <si>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</si>
  <si>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</si>
  <si>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</si>
  <si>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</si>
  <si>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</si>
  <si>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</si>
  <si>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</si>
  <si>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</si>
  <si>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</si>
  <si>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</si>
  <si>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</si>
  <si>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</si>
  <si>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</si>
  <si>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</si>
  <si>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</si>
  <si>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</si>
  <si>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</si>
  <si>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</si>
  <si>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</si>
  <si>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</si>
  <si>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</si>
  <si>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</si>
  <si>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</si>
  <si>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</si>
  <si>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</si>
  <si>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</si>
  <si>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</si>
  <si>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</si>
  <si>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</si>
  <si>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</si>
  <si>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</si>
  <si>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</si>
  <si>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</si>
  <si>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</si>
  <si>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</si>
  <si>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</si>
  <si>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</si>
  <si>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</si>
  <si>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</si>
  <si>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</si>
  <si>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</si>
  <si>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</si>
  <si>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</si>
  <si>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</si>
  <si>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</si>
  <si>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</si>
  <si>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</si>
  <si>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</si>
  <si>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</si>
  <si>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</si>
  <si>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</si>
  <si>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</si>
  <si>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</si>
  <si>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</si>
  <si>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</si>
  <si>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</si>
  <si>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</si>
  <si>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</si>
  <si>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</si>
  <si>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</si>
  <si>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</si>
  <si>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</si>
  <si>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</si>
  <si>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</si>
  <si>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</si>
  <si>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</si>
  <si>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</si>
  <si>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</si>
  <si>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</si>
  <si>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</si>
  <si>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</si>
  <si>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</si>
  <si>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</si>
  <si>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</si>
  <si>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</si>
  <si>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</si>
  <si>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</si>
  <si>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</si>
  <si>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</si>
  <si>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</si>
  <si>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</si>
  <si>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</si>
  <si>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</si>
  <si>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</si>
  <si>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</si>
  <si>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</si>
  <si>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</si>
  <si>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</si>
  <si>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</si>
  <si>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</si>
  <si>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</si>
  <si>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</si>
  <si>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</si>
  <si>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</si>
  <si>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</si>
  <si>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</si>
  <si>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</si>
  <si>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</si>
  <si>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</si>
  <si>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</si>
  <si>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</si>
  <si>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</si>
  <si>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</si>
  <si>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</si>
  <si>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</si>
  <si>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</si>
  <si>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</si>
  <si>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</si>
  <si>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</si>
  <si>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</si>
  <si>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</si>
  <si>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</si>
  <si>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</si>
  <si>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</si>
  <si>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</si>
  <si>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</si>
  <si>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</si>
  <si>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</si>
  <si>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</si>
  <si>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</si>
  <si>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</si>
  <si>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</si>
  <si>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</si>
  <si>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</si>
  <si>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</si>
  <si>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</si>
  <si>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</si>
  <si>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</si>
  <si>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</si>
  <si>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</si>
  <si>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</si>
  <si>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</si>
  <si>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</si>
  <si>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</si>
  <si>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</si>
  <si>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</si>
  <si>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</si>
  <si>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</si>
  <si>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</si>
  <si>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</si>
  <si>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</si>
  <si>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</si>
  <si>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</si>
  <si>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</si>
  <si>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</si>
  <si>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</si>
  <si>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</si>
  <si>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</si>
  <si>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</si>
  <si>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</si>
  <si>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</si>
  <si>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</si>
  <si>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</si>
  <si>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</si>
  <si>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</si>
  <si>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</si>
  <si>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</si>
  <si>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</si>
  <si>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</si>
  <si>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</si>
  <si>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</si>
  <si>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</si>
  <si>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</si>
  <si>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</si>
  <si>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</si>
  <si>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</si>
  <si>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</si>
  <si>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</si>
  <si>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</si>
  <si>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</si>
  <si>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</si>
  <si>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</si>
  <si>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</si>
  <si>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</si>
  <si>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</si>
  <si>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</si>
  <si>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</si>
  <si>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</si>
  <si>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</si>
  <si>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</si>
  <si>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</si>
  <si>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</si>
  <si>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</si>
  <si>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</si>
  <si>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</si>
  <si>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</si>
  <si>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</si>
  <si>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</si>
  <si>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</si>
  <si>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</si>
  <si>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</si>
  <si>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</si>
  <si>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</si>
  <si>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</si>
  <si>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</si>
  <si>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</si>
  <si>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</si>
  <si>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</si>
  <si>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</si>
  <si>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</si>
  <si>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</si>
  <si>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</si>
  <si>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</si>
  <si>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</si>
  <si>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</si>
  <si>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</si>
  <si>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</si>
  <si>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</si>
  <si>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</si>
  <si>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</si>
  <si>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</si>
  <si>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</si>
  <si>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</si>
  <si>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</si>
  <si>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</si>
  <si>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</si>
  <si>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</si>
  <si>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</si>
  <si>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</si>
  <si>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</si>
  <si>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</si>
  <si>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</si>
  <si>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</si>
  <si>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</si>
  <si>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</si>
  <si>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</si>
  <si>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</si>
  <si>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</si>
  <si>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</si>
  <si>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</si>
  <si>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</si>
  <si>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</si>
  <si>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</si>
  <si>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</si>
  <si>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</si>
  <si>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</si>
  <si>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</si>
  <si>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</si>
  <si>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</si>
  <si>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</si>
  <si>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</si>
  <si>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</si>
  <si>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</si>
  <si>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</si>
  <si>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</si>
  <si>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</si>
  <si>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</si>
  <si>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</si>
  <si>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</si>
  <si>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</si>
  <si>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</si>
  <si>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</si>
  <si>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</si>
  <si>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</si>
  <si>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</si>
  <si>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</si>
  <si>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</si>
  <si>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</si>
  <si>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</si>
  <si>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</si>
  <si>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</si>
  <si>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</si>
  <si>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</si>
  <si>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</si>
  <si>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</si>
  <si>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</si>
  <si>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</si>
  <si>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</si>
  <si>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</si>
  <si>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</si>
  <si>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</si>
  <si>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</si>
  <si>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</si>
  <si>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</si>
  <si>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</si>
  <si>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</si>
  <si>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</si>
  <si>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</si>
  <si>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</si>
  <si>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</si>
  <si>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</si>
  <si>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</si>
  <si>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</si>
  <si>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</si>
  <si>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</si>
  <si>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</si>
  <si>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</si>
  <si>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</si>
  <si>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</si>
  <si>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</si>
  <si>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</si>
  <si>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</si>
  <si>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</si>
  <si>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</si>
  <si>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</si>
  <si>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</si>
  <si>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</si>
  <si>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</si>
  <si>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</si>
  <si>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</si>
  <si>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</si>
  <si>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</si>
  <si>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</si>
  <si>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</si>
  <si>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</si>
  <si>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</si>
  <si>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</si>
  <si>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</si>
  <si>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</si>
  <si>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</si>
  <si>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</si>
  <si>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</si>
  <si>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</si>
  <si>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</si>
  <si>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</si>
  <si>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</si>
  <si>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</si>
  <si>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</si>
  <si>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</si>
  <si>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</si>
  <si>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</si>
  <si>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</si>
  <si>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</si>
  <si>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</si>
  <si>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</si>
  <si>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</si>
  <si>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</si>
  <si>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</si>
  <si>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</si>
  <si>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</si>
  <si>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</si>
  <si>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</si>
  <si>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</si>
  <si>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</si>
  <si>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</si>
  <si>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</si>
  <si>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</si>
  <si>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</si>
  <si>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</si>
  <si>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</si>
  <si>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</si>
  <si>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</si>
  <si>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</si>
  <si>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</si>
  <si>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</si>
  <si>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</si>
  <si>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</si>
  <si>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</si>
  <si>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</si>
  <si>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</si>
  <si>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</si>
  <si>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</si>
  <si>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</si>
  <si>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</si>
  <si>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</si>
  <si>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</si>
  <si>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</si>
  <si>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</si>
  <si>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</si>
  <si>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</si>
  <si>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</si>
  <si>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</si>
  <si>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</si>
  <si>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</si>
  <si>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</si>
  <si>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</si>
  <si>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</si>
  <si>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</si>
  <si>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</si>
  <si>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</si>
  <si>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</si>
  <si>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</si>
  <si>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</si>
  <si>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</si>
  <si>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</si>
  <si>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</si>
  <si>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</si>
  <si>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</si>
  <si>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</si>
  <si>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</si>
  <si>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</si>
  <si>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</si>
  <si>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</si>
  <si>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</si>
  <si>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</si>
  <si>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</si>
  <si>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</si>
  <si>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</si>
  <si>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</si>
  <si>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</si>
  <si>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</si>
  <si>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</si>
  <si>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</si>
  <si>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</si>
  <si>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</si>
  <si>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</si>
  <si>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</si>
  <si>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</si>
  <si>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</si>
  <si>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</si>
  <si>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</si>
  <si>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</si>
  <si>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</si>
  <si>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</si>
  <si>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</si>
  <si>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</si>
  <si>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</si>
  <si>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</si>
  <si>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</si>
  <si>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</si>
  <si>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</si>
  <si>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</si>
  <si>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</si>
  <si>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</si>
  <si>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</si>
  <si>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</si>
  <si>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</si>
  <si>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</si>
  <si>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</si>
  <si>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</si>
  <si>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</si>
  <si>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</si>
  <si>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</si>
  <si>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</si>
  <si>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</si>
  <si>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</si>
  <si>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</si>
  <si>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</si>
  <si>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</si>
  <si>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</si>
  <si>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</si>
  <si>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</si>
  <si>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</si>
  <si>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</si>
  <si>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</si>
  <si>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</si>
  <si>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</si>
  <si>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</si>
  <si>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</si>
  <si>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</si>
  <si>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</si>
  <si>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</si>
  <si>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</si>
  <si>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</si>
  <si>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</si>
  <si>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</si>
  <si>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</si>
  <si>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</si>
  <si>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</si>
  <si>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</si>
  <si>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</si>
  <si>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</si>
  <si>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</si>
  <si>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</si>
  <si>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</si>
  <si>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</si>
  <si>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</si>
  <si>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</si>
  <si>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</si>
  <si>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</si>
  <si>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</si>
  <si>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</si>
  <si>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</si>
  <si>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</si>
  <si>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</si>
  <si>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</si>
  <si>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</si>
  <si>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</si>
  <si>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</si>
  <si>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</si>
  <si>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</si>
  <si>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</si>
  <si>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</si>
  <si>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</si>
  <si>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</si>
  <si>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</si>
  <si>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</si>
  <si>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</si>
  <si>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</si>
  <si>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</si>
  <si>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</si>
  <si>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</si>
  <si>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</si>
  <si>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</si>
  <si>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</si>
  <si>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</si>
  <si>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</si>
  <si>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</si>
  <si>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</si>
  <si>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</si>
  <si>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</si>
  <si>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</si>
  <si>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</si>
  <si>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</si>
  <si>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</si>
  <si>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</si>
  <si>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</si>
  <si>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</si>
  <si>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</si>
  <si>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</si>
  <si>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</si>
  <si>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</si>
  <si>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</si>
  <si>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</si>
  <si>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</si>
  <si>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</si>
  <si>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</si>
  <si>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</si>
  <si>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</si>
  <si>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</si>
  <si>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</si>
  <si>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</si>
  <si>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</si>
  <si>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</si>
  <si>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</si>
  <si>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</si>
  <si>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</si>
  <si>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</si>
  <si>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</si>
  <si>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</si>
  <si>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</si>
  <si>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</si>
  <si>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</si>
  <si>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</si>
  <si>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</si>
  <si>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</si>
  <si>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</si>
  <si>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</si>
  <si>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</si>
  <si>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</si>
  <si>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</si>
  <si>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</si>
  <si>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</si>
  <si>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</si>
  <si>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</si>
  <si>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</si>
  <si>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</si>
  <si>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</si>
  <si>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</si>
  <si>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</si>
  <si>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</si>
  <si>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</si>
  <si>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</si>
  <si>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</si>
  <si>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</si>
  <si>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</si>
  <si>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</si>
  <si>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</si>
  <si>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</si>
  <si>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</si>
  <si>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</si>
  <si>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</si>
  <si>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</si>
  <si>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</si>
  <si>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</si>
  <si>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</si>
  <si>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</si>
  <si>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</si>
  <si>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</si>
  <si>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</si>
  <si>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</si>
  <si>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</si>
  <si>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</si>
  <si>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</si>
  <si>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</si>
  <si>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</si>
  <si>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</si>
  <si>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</si>
  <si>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</si>
  <si>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</si>
  <si>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</si>
  <si>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</si>
  <si>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</si>
  <si>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</si>
  <si>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</si>
  <si>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</si>
  <si>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</si>
  <si>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</si>
  <si>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</si>
  <si>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</si>
  <si>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</si>
  <si>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</si>
  <si>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</si>
  <si>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</si>
  <si>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</si>
  <si>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</si>
  <si>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</si>
  <si>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</si>
  <si>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</si>
  <si>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</si>
  <si>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</si>
  <si>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</si>
  <si>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</si>
  <si>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</si>
  <si>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</si>
  <si>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</si>
  <si>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</si>
  <si>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</si>
  <si>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</si>
  <si>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</si>
  <si>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</si>
  <si>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</si>
  <si>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</si>
  <si>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</si>
  <si>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</si>
  <si>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</si>
  <si>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</si>
  <si>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</si>
  <si>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</si>
  <si>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</si>
  <si>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</si>
  <si>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</si>
  <si>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</si>
  <si>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</si>
  <si>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</si>
  <si>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</si>
  <si>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</si>
  <si>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</si>
  <si>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</si>
  <si>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</si>
  <si>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</si>
  <si>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</si>
  <si>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</si>
  <si>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</si>
  <si>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</si>
  <si>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</si>
  <si>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</si>
  <si>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</si>
  <si>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</si>
  <si>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</si>
  <si>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</si>
  <si>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</si>
  <si>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</si>
  <si>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</si>
  <si>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</si>
  <si>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</si>
  <si>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</si>
  <si>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</si>
  <si>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</si>
  <si>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</si>
  <si>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</si>
  <si>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</si>
  <si>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</si>
  <si>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</si>
  <si>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</si>
  <si>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</si>
  <si>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</si>
  <si>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</si>
  <si>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</si>
  <si>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</si>
  <si>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</si>
  <si>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</si>
  <si>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</si>
  <si>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</si>
  <si>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</si>
  <si>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</si>
  <si>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</si>
  <si>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</si>
  <si>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</si>
  <si>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</si>
  <si>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</si>
  <si>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</si>
  <si>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</si>
  <si>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</si>
  <si>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</si>
  <si>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</si>
  <si>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</si>
  <si>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</si>
  <si>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</si>
  <si>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</si>
  <si>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</si>
  <si>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</si>
  <si>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</si>
  <si>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</si>
  <si>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</si>
  <si>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</si>
  <si>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</si>
  <si>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</si>
  <si>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</si>
  <si>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</si>
  <si>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</si>
  <si>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</si>
  <si>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</si>
  <si>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</si>
  <si>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</si>
  <si>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</si>
  <si>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</si>
  <si>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</si>
  <si>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</si>
  <si>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</si>
  <si>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</si>
  <si>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</si>
  <si>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</si>
  <si>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</si>
  <si>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</si>
  <si>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</si>
  <si>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</si>
  <si>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</si>
  <si>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</si>
  <si>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</si>
  <si>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</si>
  <si>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</si>
  <si>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</si>
  <si>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</si>
  <si>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</si>
  <si>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</si>
  <si>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</si>
  <si>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</si>
  <si>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</si>
  <si>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</si>
  <si>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</si>
  <si>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</si>
  <si>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</si>
  <si>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</si>
  <si>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</si>
  <si>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</si>
  <si>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</si>
  <si>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</si>
  <si>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</si>
  <si>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</si>
  <si>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</si>
  <si>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</si>
  <si>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</si>
  <si>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</si>
  <si>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</si>
  <si>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</si>
  <si>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</si>
  <si>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</si>
  <si>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</si>
  <si>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</si>
  <si>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</si>
  <si>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</si>
  <si>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</si>
  <si>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</si>
  <si>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</si>
  <si>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</si>
  <si>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</si>
  <si>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</si>
  <si>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</si>
  <si>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</si>
  <si>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</si>
  <si>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</si>
  <si>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</si>
  <si>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</si>
  <si>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</si>
  <si>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</si>
  <si>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</si>
  <si>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</si>
  <si>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</si>
  <si>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</si>
  <si>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</si>
  <si>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</si>
  <si>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</si>
  <si>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</si>
  <si>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</si>
  <si>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</si>
  <si>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</si>
  <si>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</si>
  <si>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</si>
  <si>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</si>
  <si>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</si>
  <si>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</si>
  <si>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</si>
  <si>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</si>
  <si>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</si>
  <si>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</si>
  <si>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</si>
  <si>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</si>
  <si>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</si>
  <si>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</si>
  <si>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</si>
  <si>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</si>
  <si>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</si>
  <si>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</si>
  <si>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</si>
  <si>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</si>
  <si>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</si>
  <si>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</si>
  <si>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</si>
  <si>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</si>
  <si>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</si>
  <si>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</si>
  <si>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</si>
  <si>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</si>
  <si>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</si>
  <si>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</si>
  <si>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</si>
  <si>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</si>
  <si>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</si>
  <si>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</si>
  <si>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</si>
  <si>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</si>
  <si>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</si>
  <si>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</si>
  <si>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</si>
  <si>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</si>
  <si>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</si>
  <si>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</si>
  <si>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</si>
  <si>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</si>
  <si>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</si>
  <si>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</si>
  <si>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</si>
  <si>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</si>
  <si>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</si>
  <si>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</si>
  <si>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</si>
  <si>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</si>
  <si>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</si>
  <si>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</si>
  <si>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</si>
  <si>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</si>
  <si>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</si>
  <si>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</si>
  <si>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</si>
  <si>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</si>
  <si>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</si>
  <si>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</si>
  <si>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</si>
  <si>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</si>
  <si>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</si>
  <si>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</si>
  <si>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</si>
  <si>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</si>
  <si>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</si>
  <si>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</si>
  <si>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</si>
  <si>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</si>
  <si>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</si>
  <si>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</si>
  <si>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</si>
  <si>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</si>
  <si>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</si>
  <si>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</si>
  <si>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</si>
  <si>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</si>
  <si>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</si>
  <si>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</si>
  <si>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</si>
  <si>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</si>
  <si>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</si>
  <si>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</si>
  <si>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</si>
  <si>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</si>
  <si>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</si>
  <si>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</si>
  <si>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</si>
  <si>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</si>
  <si>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</si>
  <si>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</si>
  <si>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</si>
  <si>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</si>
  <si>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</si>
  <si>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</si>
  <si>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</si>
  <si>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</si>
  <si>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</si>
  <si>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</si>
  <si>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</si>
  <si>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</si>
  <si>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</si>
  <si>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</si>
  <si>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</si>
  <si>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</si>
  <si>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</si>
  <si>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</si>
  <si>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</si>
  <si>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</si>
  <si>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</si>
  <si>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</si>
  <si>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</si>
  <si>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</si>
  <si>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</si>
  <si>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</si>
  <si>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</si>
  <si>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</si>
  <si>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</si>
  <si>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</si>
  <si>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</si>
  <si>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</si>
  <si>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</si>
  <si>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</si>
  <si>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</si>
  <si>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</si>
  <si>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</si>
  <si>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</si>
  <si>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</si>
  <si>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</si>
  <si>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</si>
  <si>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</si>
  <si>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</si>
  <si>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</si>
  <si>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</si>
  <si>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</si>
  <si>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</si>
  <si>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</si>
  <si>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</si>
  <si>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</si>
  <si>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</si>
  <si>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</si>
  <si>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</si>
  <si>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</si>
  <si>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</si>
  <si>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</si>
  <si>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</si>
  <si>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</si>
  <si>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</si>
  <si>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</si>
  <si>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</si>
  <si>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</si>
  <si>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</si>
  <si>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</si>
  <si>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</si>
  <si>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</si>
  <si>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</si>
  <si>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</si>
  <si>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</si>
  <si>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</si>
  <si>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</si>
  <si>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</si>
  <si>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</si>
  <si>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</si>
  <si>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</si>
  <si>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</si>
  <si>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</si>
  <si>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</si>
  <si>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</si>
  <si>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</si>
  <si>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</si>
  <si>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</si>
  <si>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</si>
  <si>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</si>
  <si>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</si>
  <si>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</si>
  <si>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</si>
  <si>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</si>
  <si>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</si>
  <si>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</si>
  <si>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</si>
  <si>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</si>
  <si>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</si>
  <si>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</si>
  <si>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</si>
  <si>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</si>
  <si>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</si>
  <si>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</si>
  <si>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</si>
  <si>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</si>
  <si>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</si>
  <si>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</si>
  <si>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</si>
  <si>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</si>
  <si>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</si>
  <si>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</si>
  <si>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</si>
  <si>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</si>
  <si>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</si>
  <si>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</si>
  <si>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</si>
  <si>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</si>
  <si>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</si>
  <si>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</si>
  <si>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</si>
  <si>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</si>
  <si>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</si>
  <si>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</si>
  <si>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</si>
  <si>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</si>
  <si>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</si>
  <si>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</si>
  <si>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</si>
  <si>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</si>
  <si>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</si>
  <si>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</si>
  <si>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</si>
  <si>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</si>
  <si>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</si>
  <si>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</si>
  <si>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</si>
  <si>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</si>
  <si>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</si>
  <si>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</si>
  <si>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</si>
  <si>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</si>
  <si>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</si>
  <si>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</si>
  <si>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</si>
  <si>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</si>
  <si>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</si>
  <si>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</si>
  <si>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</si>
  <si>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</si>
  <si>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</si>
  <si>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</si>
  <si>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</si>
  <si>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</si>
  <si>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</si>
  <si>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</si>
  <si>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</si>
  <si>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</si>
  <si>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</si>
  <si>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</si>
  <si>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</si>
  <si>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</si>
  <si>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</si>
  <si>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</si>
  <si>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</si>
  <si>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</si>
  <si>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</si>
  <si>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</si>
  <si>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</si>
  <si>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</si>
  <si>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</si>
  <si>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</si>
  <si>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</si>
  <si>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</si>
  <si>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</si>
  <si>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</si>
  <si>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</si>
  <si>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</si>
  <si>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</si>
  <si>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</si>
  <si>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</si>
  <si>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</si>
  <si>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</si>
  <si>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</si>
  <si>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</si>
  <si>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</si>
  <si>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</si>
  <si>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</si>
  <si>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</si>
  <si>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</si>
  <si>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</si>
  <si>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</si>
  <si>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</si>
  <si>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</si>
  <si>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</si>
  <si>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</si>
  <si>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</si>
  <si>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</si>
  <si>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</si>
  <si>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</si>
  <si>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</si>
  <si>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</si>
  <si>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</si>
  <si>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</si>
  <si>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</si>
  <si>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</si>
  <si>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</si>
  <si>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</si>
  <si>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</si>
  <si>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</si>
  <si>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</si>
  <si>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</si>
  <si>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</si>
  <si>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</si>
  <si>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</si>
  <si>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</si>
  <si>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</si>
  <si>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</si>
  <si>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</si>
  <si>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</si>
  <si>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</si>
  <si>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</si>
  <si>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</si>
  <si>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</si>
  <si>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</si>
  <si>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</si>
  <si>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</si>
  <si>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</si>
  <si>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</si>
  <si>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</si>
  <si>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</si>
  <si>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</si>
  <si>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</si>
  <si>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</si>
  <si>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</si>
  <si>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</si>
  <si>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</si>
  <si>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</si>
  <si>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</si>
  <si>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</si>
  <si>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</si>
  <si>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</si>
  <si>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</si>
  <si>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</si>
  <si>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</si>
  <si>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</si>
  <si>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</si>
  <si>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</si>
  <si>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</si>
  <si>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</si>
  <si>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</si>
  <si>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</si>
  <si>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</si>
  <si>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</si>
  <si>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</si>
  <si>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</si>
  <si>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</si>
  <si>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</si>
  <si>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</si>
  <si>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</si>
  <si>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</si>
  <si>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</si>
  <si>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</si>
  <si>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</si>
  <si>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</si>
  <si>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</si>
  <si>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</si>
  <si>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</si>
  <si>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</si>
  <si>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</si>
  <si>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</si>
  <si>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</si>
  <si>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</si>
  <si>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</si>
  <si>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</si>
  <si>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</si>
  <si>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</si>
  <si>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</si>
  <si>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</si>
  <si>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</si>
  <si>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</si>
  <si>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</si>
  <si>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</si>
  <si>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</si>
  <si>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</si>
  <si>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</si>
  <si>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</si>
  <si>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</si>
  <si>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</si>
  <si>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</si>
  <si>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</si>
  <si>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</si>
  <si>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</si>
  <si>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</si>
  <si>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</si>
  <si>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</si>
  <si>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</si>
  <si>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</si>
  <si>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</si>
  <si>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</si>
  <si>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</si>
  <si>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</si>
  <si>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</si>
  <si>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</si>
  <si>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</si>
  <si>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</si>
  <si>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</si>
  <si>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</si>
  <si>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</si>
  <si>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</si>
  <si>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</si>
  <si>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</si>
  <si>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</si>
  <si>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</si>
  <si>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</si>
  <si>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</si>
  <si>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</si>
  <si>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</si>
  <si>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</si>
  <si>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</si>
  <si>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</si>
  <si>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</si>
  <si>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</si>
  <si>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</si>
  <si>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</si>
  <si>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</si>
  <si>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</si>
  <si>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</si>
  <si>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</si>
  <si>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</si>
  <si>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</si>
  <si>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</si>
  <si>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</si>
  <si>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</si>
  <si>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</si>
  <si>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</si>
  <si>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</si>
  <si>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</si>
  <si>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</si>
  <si>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</si>
  <si>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</si>
  <si>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</si>
  <si>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</si>
  <si>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</si>
  <si>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</si>
  <si>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</si>
  <si>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</si>
  <si>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</si>
  <si>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</si>
  <si>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</si>
  <si>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</si>
  <si>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</si>
  <si>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</si>
  <si>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</si>
  <si>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</si>
  <si>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</si>
  <si>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</si>
  <si>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</si>
  <si>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</si>
  <si>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</si>
  <si>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</si>
  <si>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</si>
  <si>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</si>
  <si>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</si>
  <si>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</si>
  <si>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</si>
  <si>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</si>
  <si>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</si>
  <si>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</si>
  <si>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</si>
  <si>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</si>
  <si>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</si>
  <si>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</si>
  <si>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</si>
  <si>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</si>
  <si>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</si>
  <si>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</si>
  <si>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</si>
  <si>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</si>
  <si>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</si>
  <si>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</si>
  <si>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</si>
  <si>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</si>
  <si>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</si>
  <si>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</si>
  <si>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</si>
  <si>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</si>
  <si>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</si>
  <si>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</si>
  <si>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</si>
  <si>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</si>
  <si>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</si>
  <si>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</si>
  <si>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</si>
  <si>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</si>
  <si>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</si>
  <si>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</si>
  <si>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</si>
  <si>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</si>
  <si>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</si>
  <si>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</si>
  <si>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</si>
  <si>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</si>
  <si>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</si>
  <si>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</si>
  <si>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</si>
  <si>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</si>
  <si>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</si>
  <si>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</si>
  <si>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</si>
  <si>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</si>
  <si>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</si>
  <si>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</si>
  <si>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</si>
  <si>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</si>
  <si>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</si>
  <si>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</si>
  <si>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</si>
  <si>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</si>
  <si>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</si>
  <si>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</si>
  <si>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</si>
  <si>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</si>
  <si>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</si>
  <si>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</si>
  <si>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</si>
  <si>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</si>
  <si>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</si>
  <si>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</si>
  <si>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</si>
  <si>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</si>
  <si>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</si>
  <si>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</si>
  <si>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</si>
  <si>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</si>
  <si>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</si>
  <si>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</si>
  <si>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</si>
  <si>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</si>
  <si>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</si>
  <si>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</si>
  <si>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</si>
  <si>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</si>
  <si>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</si>
  <si>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</si>
  <si>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</si>
  <si>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</si>
  <si>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</si>
  <si>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</si>
  <si>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</si>
  <si>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</si>
  <si>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</si>
  <si>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</si>
  <si>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</si>
  <si>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</si>
  <si>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</si>
  <si>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</si>
  <si>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</si>
  <si>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</si>
  <si>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</si>
  <si>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</si>
  <si>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</si>
  <si>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</si>
  <si>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</si>
  <si>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</si>
  <si>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</si>
  <si>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</si>
  <si>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</si>
  <si>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</si>
  <si>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</si>
  <si>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</si>
  <si>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</si>
  <si>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</si>
  <si>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</si>
  <si>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</si>
  <si>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</si>
  <si>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</si>
  <si>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</si>
  <si>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</si>
  <si>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</si>
  <si>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</si>
  <si>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</si>
  <si>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</si>
  <si>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</si>
  <si>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</si>
  <si>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</si>
  <si>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</si>
  <si>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</si>
  <si>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</si>
  <si>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</si>
  <si>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</si>
  <si>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</si>
  <si>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</si>
  <si>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</si>
  <si>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</si>
  <si>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</si>
  <si>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</si>
  <si>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</si>
  <si>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</si>
  <si>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</si>
  <si>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</si>
  <si>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</si>
  <si>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</si>
  <si>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</si>
  <si>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</si>
  <si>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</si>
  <si>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</si>
  <si>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</si>
  <si>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</si>
  <si>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</si>
  <si>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</si>
  <si>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</si>
  <si>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</si>
  <si>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</si>
  <si>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</si>
  <si>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</si>
  <si>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</si>
  <si>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</si>
  <si>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</si>
  <si>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</si>
  <si>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</si>
  <si>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</si>
  <si>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</si>
  <si>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</si>
  <si>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</si>
  <si>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</si>
  <si>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</si>
  <si>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</si>
  <si>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</si>
  <si>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</si>
  <si>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</si>
  <si>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</si>
  <si>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</si>
  <si>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</si>
  <si>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</si>
  <si>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</si>
  <si>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</si>
  <si>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</si>
  <si>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</si>
  <si>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</si>
  <si>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</si>
  <si>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</si>
  <si>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</si>
  <si>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</si>
  <si>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</si>
  <si>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</si>
  <si>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</si>
  <si>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</si>
  <si>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</si>
  <si>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</si>
  <si>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</si>
  <si>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</si>
  <si>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</si>
  <si>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</si>
  <si>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</si>
  <si>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</si>
  <si>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</si>
  <si>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</si>
  <si>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</si>
  <si>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</si>
  <si>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</si>
  <si>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</si>
  <si>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</si>
  <si>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</si>
  <si>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</si>
  <si>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</si>
  <si>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</si>
  <si>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</si>
  <si>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</si>
  <si>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</si>
  <si>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</si>
  <si>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</si>
  <si>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</si>
  <si>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</si>
  <si>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</si>
  <si>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</si>
  <si>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</si>
  <si>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</si>
  <si>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</si>
  <si>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</si>
  <si>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</si>
  <si>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</si>
  <si>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</si>
  <si>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</si>
  <si>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</si>
  <si>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</si>
  <si>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</si>
  <si>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</si>
  <si>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</si>
  <si>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</si>
  <si>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</si>
  <si>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</si>
  <si>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</si>
  <si>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</si>
  <si>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</si>
  <si>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</si>
  <si>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</si>
  <si>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</si>
  <si>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</si>
  <si>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</si>
  <si>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</si>
  <si>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</si>
  <si>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</si>
  <si>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</si>
  <si>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</si>
  <si>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</si>
  <si>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</si>
  <si>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</si>
  <si>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</si>
  <si>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</si>
  <si>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</si>
  <si>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</si>
  <si>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</si>
  <si>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</si>
  <si>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</si>
  <si>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</si>
  <si>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</si>
  <si>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</si>
  <si>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</si>
  <si>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</si>
  <si>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</si>
  <si>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</si>
  <si>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</si>
  <si>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</si>
  <si>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</si>
  <si>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</si>
  <si>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</si>
  <si>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</si>
  <si>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</si>
  <si>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</si>
  <si>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</si>
  <si>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</si>
  <si>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</si>
  <si>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</si>
  <si>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</si>
  <si>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</si>
  <si>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</si>
  <si>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</si>
  <si>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</si>
  <si>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</si>
  <si>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</si>
  <si>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</si>
  <si>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</si>
  <si>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</si>
  <si>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</si>
  <si>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</si>
  <si>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</si>
  <si>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</si>
  <si>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</si>
  <si>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</si>
  <si>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</si>
  <si>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</si>
  <si>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</si>
  <si>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</si>
  <si>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</si>
  <si>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</si>
  <si>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</si>
  <si>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</si>
  <si>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</si>
  <si>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</si>
  <si>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</si>
  <si>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</si>
  <si>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</si>
  <si>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</si>
  <si>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</si>
  <si>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</si>
  <si>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</si>
  <si>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</si>
  <si>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</si>
  <si>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</si>
  <si>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</si>
  <si>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</si>
  <si>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</si>
  <si>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</si>
  <si>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</si>
  <si>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</si>
  <si>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</si>
  <si>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</si>
  <si>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</si>
  <si>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</si>
  <si>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</si>
  <si>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</si>
  <si>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</si>
  <si>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</si>
  <si>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</si>
  <si>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</si>
  <si>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</si>
  <si>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</si>
  <si>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</si>
  <si>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</si>
  <si>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</si>
  <si>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</si>
  <si>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</si>
  <si>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</si>
  <si>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</si>
  <si>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</si>
  <si>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</si>
  <si>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</si>
  <si>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</si>
  <si>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</si>
  <si>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</si>
  <si>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</si>
  <si>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</si>
  <si>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</si>
  <si>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</si>
  <si>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</si>
  <si>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</si>
  <si>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</si>
  <si>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</si>
  <si>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</si>
  <si>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</si>
  <si>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</si>
  <si>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</si>
  <si>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</si>
  <si>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</si>
  <si>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</si>
  <si>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</si>
  <si>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</si>
  <si>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</si>
  <si>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</si>
  <si>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</si>
  <si>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</si>
  <si>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</si>
  <si>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</si>
  <si>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</si>
  <si>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</si>
  <si>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</si>
  <si>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</si>
  <si>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</si>
  <si>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</si>
  <si>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</si>
  <si>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</si>
  <si>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</si>
  <si>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</si>
  <si>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</si>
  <si>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</si>
  <si>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</si>
  <si>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</si>
  <si>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</si>
  <si>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</si>
  <si>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</si>
  <si>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</si>
  <si>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</si>
  <si>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</si>
  <si>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</si>
  <si>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</si>
  <si>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</si>
  <si>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</si>
  <si>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</si>
  <si>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</si>
  <si>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</si>
  <si>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</si>
  <si>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</si>
  <si>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</si>
  <si>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</si>
  <si>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</si>
  <si>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</si>
  <si>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</si>
  <si>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</si>
  <si>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</si>
  <si>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</si>
  <si>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</si>
  <si>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</si>
  <si>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</si>
  <si>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</si>
  <si>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</si>
  <si>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</si>
  <si>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</si>
  <si>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</si>
  <si>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</si>
  <si>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</si>
  <si>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</si>
  <si>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</si>
  <si>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</si>
  <si>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</si>
  <si>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</si>
  <si>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</si>
  <si>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</si>
  <si>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</si>
  <si>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</si>
  <si>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</si>
  <si>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</si>
  <si>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</si>
  <si>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</si>
  <si>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</si>
  <si>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</si>
  <si>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</si>
  <si>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</si>
  <si>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</si>
  <si>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</si>
  <si>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</si>
  <si>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</si>
  <si>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</si>
  <si>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</si>
  <si>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</si>
  <si>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</si>
  <si>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</si>
  <si>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</si>
  <si>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</si>
  <si>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</si>
  <si>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</si>
  <si>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</si>
  <si>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</si>
  <si>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</si>
  <si>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</si>
  <si>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</si>
  <si>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</si>
  <si>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</si>
  <si>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</si>
  <si>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</si>
  <si>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</si>
  <si>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</si>
  <si>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</si>
  <si>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</si>
  <si>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</si>
  <si>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</si>
  <si>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</si>
  <si>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</si>
  <si>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</si>
  <si>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</si>
  <si>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</si>
  <si>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</si>
  <si>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</si>
  <si>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</si>
  <si>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</si>
  <si>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</si>
  <si>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</si>
  <si>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</si>
  <si>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</si>
  <si>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</si>
  <si>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</si>
  <si>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</si>
  <si>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</si>
  <si>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</si>
  <si>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</si>
  <si>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</si>
  <si>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</si>
  <si>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</si>
  <si>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</si>
  <si>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</si>
  <si>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</si>
  <si>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</si>
  <si>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</si>
  <si>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</si>
  <si>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</si>
  <si>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</si>
  <si>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</si>
  <si>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</si>
  <si>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</si>
  <si>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</si>
  <si>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</si>
  <si>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</si>
  <si>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</si>
  <si>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</si>
  <si>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</si>
  <si>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</si>
  <si>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</si>
  <si>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</si>
  <si>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</si>
  <si>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</si>
  <si>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</si>
  <si>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</si>
  <si>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</si>
  <si>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</si>
  <si>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</si>
  <si>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</si>
  <si>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</si>
  <si>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</si>
  <si>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</si>
  <si>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</si>
  <si>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</si>
  <si>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</si>
  <si>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</si>
  <si>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</si>
  <si>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</si>
  <si>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</si>
  <si>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</si>
  <si>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</si>
  <si>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</si>
  <si>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</si>
  <si>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</si>
  <si>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</si>
  <si>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</si>
  <si>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</si>
  <si>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</si>
  <si>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</si>
  <si>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</si>
  <si>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</si>
  <si>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</si>
  <si>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</si>
  <si>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</si>
  <si>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</si>
  <si>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</si>
  <si>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</si>
  <si>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</si>
  <si>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</si>
  <si>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</si>
  <si>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</si>
  <si>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</si>
  <si>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</si>
  <si>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</si>
  <si>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</si>
  <si>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</si>
  <si>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</si>
  <si>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</si>
  <si>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</si>
  <si>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</si>
  <si>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</si>
  <si>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</si>
  <si>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</si>
  <si>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</si>
  <si>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</si>
  <si>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</si>
  <si>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</si>
  <si>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</si>
  <si>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</si>
  <si>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</si>
  <si>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</si>
  <si>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</si>
  <si>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</si>
  <si>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</si>
  <si>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</si>
  <si>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</si>
  <si>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</si>
  <si>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</si>
  <si>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</si>
  <si>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</si>
  <si>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</si>
  <si>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</si>
  <si>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</si>
  <si>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</si>
  <si>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</si>
  <si>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</si>
  <si>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</si>
  <si>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</si>
  <si>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</si>
  <si>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</si>
  <si>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</si>
  <si>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</si>
  <si>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</si>
  <si>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</si>
  <si>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</si>
  <si>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</si>
  <si>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</si>
  <si>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</si>
  <si>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</si>
  <si>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</si>
  <si>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</si>
  <si>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</si>
  <si>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</si>
  <si>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</si>
  <si>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</si>
  <si>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</si>
  <si>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</si>
  <si>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</si>
  <si>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</si>
  <si>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</si>
  <si>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</si>
  <si>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</si>
  <si>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</si>
  <si>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</si>
  <si>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</si>
  <si>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</si>
  <si>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</si>
  <si>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</si>
  <si>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</si>
  <si>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</si>
  <si>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</si>
  <si>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</si>
  <si>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</si>
  <si>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</si>
  <si>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</si>
  <si>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</si>
  <si>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</si>
  <si>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</si>
  <si>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</si>
  <si>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</si>
  <si>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</si>
  <si>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</si>
  <si>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</si>
  <si>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</si>
  <si>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</si>
  <si>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</si>
  <si>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</si>
  <si>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</si>
  <si>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</si>
  <si>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</si>
  <si>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</si>
  <si>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</si>
  <si>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</si>
  <si>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</si>
  <si>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</si>
  <si>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</si>
  <si>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</si>
  <si>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</si>
  <si>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</si>
  <si>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</si>
  <si>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</si>
  <si>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</si>
  <si>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</si>
  <si>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</si>
  <si>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</si>
  <si>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</si>
  <si>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</si>
  <si>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</si>
  <si>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</si>
  <si>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</si>
  <si>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</si>
  <si>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</si>
  <si>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</si>
  <si>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</si>
  <si>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</si>
  <si>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</si>
  <si>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</si>
  <si>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</si>
  <si>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</si>
  <si>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</si>
  <si>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</si>
  <si>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</si>
  <si>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</si>
  <si>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</si>
  <si>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</si>
  <si>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</si>
  <si>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</si>
  <si>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</si>
  <si>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</si>
  <si>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</si>
  <si>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</si>
  <si>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</si>
  <si>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</si>
  <si>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</si>
  <si>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</si>
  <si>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</si>
  <si>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</si>
  <si>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</si>
  <si>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</si>
  <si>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</si>
  <si>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</si>
  <si>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</si>
  <si>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</si>
  <si>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</si>
  <si>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</si>
  <si>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</si>
  <si>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</si>
  <si>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</si>
  <si>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</si>
  <si>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</si>
  <si>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</si>
  <si>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</si>
  <si>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</si>
  <si>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</si>
  <si>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</si>
  <si>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</si>
  <si>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</si>
  <si>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</si>
  <si>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</si>
  <si>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</si>
  <si>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</si>
  <si>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</si>
  <si>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</si>
  <si>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</si>
  <si>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</si>
  <si>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</si>
  <si>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</si>
  <si>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</si>
  <si>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</si>
  <si>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</si>
  <si>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</si>
  <si>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</si>
  <si>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</si>
  <si>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</si>
  <si>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</si>
  <si>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</si>
  <si>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</si>
  <si>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</si>
  <si>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</si>
  <si>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</si>
  <si>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</si>
  <si>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</si>
  <si>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</si>
  <si>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</si>
  <si>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</si>
  <si>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</si>
  <si>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</si>
  <si>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</si>
  <si>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</si>
  <si>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</si>
  <si>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</si>
  <si>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</si>
  <si>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</si>
  <si>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</si>
  <si>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</si>
  <si>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</si>
  <si>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</si>
  <si>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</si>
  <si>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</si>
  <si>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</si>
  <si>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</si>
  <si>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</si>
  <si>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</si>
  <si>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</si>
  <si>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</si>
  <si>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</si>
  <si>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</si>
  <si>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</si>
  <si>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</si>
  <si>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</si>
  <si>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</si>
  <si>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</si>
  <si>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</si>
  <si>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</si>
  <si>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</si>
  <si>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</si>
  <si>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</si>
  <si>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</si>
  <si>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</si>
  <si>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</si>
  <si>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</si>
  <si>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</si>
  <si>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</si>
  <si>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</si>
  <si>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</si>
  <si>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</si>
  <si>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</si>
  <si>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</si>
  <si>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</si>
  <si>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</si>
  <si>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</si>
  <si>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</si>
  <si>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</si>
  <si>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</si>
  <si>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</si>
  <si>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</si>
  <si>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</si>
  <si>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</si>
  <si>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</si>
  <si>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</si>
  <si>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</si>
  <si>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</si>
  <si>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</si>
  <si>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</si>
  <si>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</si>
  <si>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</si>
  <si>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</si>
  <si>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</si>
  <si>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</si>
  <si>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</si>
  <si>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</si>
  <si>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</si>
  <si>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</si>
  <si>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</si>
  <si>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</si>
  <si>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</si>
  <si>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</si>
  <si>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</si>
  <si>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</si>
  <si>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</si>
  <si>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</si>
  <si>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</si>
  <si>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</si>
  <si>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</si>
  <si>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</si>
  <si>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</si>
  <si>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</si>
  <si>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</si>
  <si>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</si>
  <si>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</si>
  <si>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</si>
  <si>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</si>
  <si>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</si>
  <si>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</si>
  <si>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</si>
  <si>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</si>
  <si>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</si>
  <si>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</si>
  <si>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</si>
  <si>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</si>
  <si>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</si>
  <si>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</si>
  <si>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</si>
  <si>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</si>
  <si>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</si>
  <si>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</si>
  <si>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</si>
  <si>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</si>
  <si>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</si>
  <si>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</si>
  <si>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</si>
  <si>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</si>
  <si>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</si>
  <si>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</si>
  <si>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</si>
  <si>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</si>
  <si>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</si>
  <si>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</si>
  <si>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</si>
  <si>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</si>
  <si>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</si>
  <si>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</si>
  <si>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</si>
  <si>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</si>
  <si>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</si>
  <si>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</si>
  <si>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</si>
  <si>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</si>
  <si>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</si>
  <si>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</si>
  <si>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</si>
  <si>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</si>
  <si>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</si>
  <si>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</si>
  <si>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</si>
  <si>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</si>
  <si>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</si>
  <si>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</si>
  <si>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</si>
  <si>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</si>
  <si>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</si>
  <si>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</si>
  <si>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</si>
  <si>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</si>
  <si>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</si>
  <si>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</si>
  <si>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</si>
  <si>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</si>
  <si>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</si>
  <si>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</si>
  <si>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</si>
  <si>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</si>
  <si>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</si>
  <si>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</si>
  <si>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</si>
  <si>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</si>
  <si>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</si>
  <si>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</si>
  <si>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</si>
  <si>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</si>
  <si>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</si>
  <si>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</si>
  <si>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</si>
  <si>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</si>
  <si>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</si>
  <si>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</si>
  <si>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</si>
  <si>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</si>
  <si>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</si>
  <si>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</si>
  <si>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</si>
  <si>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</si>
  <si>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</si>
  <si>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</si>
  <si>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</si>
  <si>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</si>
  <si>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</si>
  <si>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</si>
  <si>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</si>
  <si>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</si>
  <si>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</si>
  <si>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</si>
  <si>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</si>
  <si>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</si>
  <si>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</si>
  <si>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</si>
  <si>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</si>
  <si>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</si>
  <si>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</si>
  <si>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</si>
  <si>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</si>
  <si>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</si>
  <si>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</si>
  <si>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</si>
  <si>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</si>
  <si>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</si>
  <si>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</si>
  <si>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</si>
  <si>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</si>
  <si>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</si>
  <si>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</si>
  <si>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</si>
  <si>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</si>
  <si>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</si>
  <si>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</si>
  <si>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</si>
  <si>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</si>
  <si>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</si>
  <si>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</si>
  <si>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</si>
  <si>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</si>
  <si>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</si>
  <si>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</si>
  <si>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</si>
  <si>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</si>
  <si>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</si>
  <si>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</si>
  <si>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</si>
  <si>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</si>
  <si>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</si>
  <si>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</si>
  <si>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</si>
  <si>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</si>
  <si>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</si>
  <si>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</si>
  <si>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</si>
  <si>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</si>
  <si>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</si>
  <si>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</si>
  <si>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</si>
  <si>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</si>
  <si>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</si>
  <si>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</si>
  <si>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</si>
  <si>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</si>
  <si>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</si>
  <si>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</si>
  <si>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</si>
  <si>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</si>
  <si>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</si>
  <si>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</si>
  <si>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</si>
  <si>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</si>
  <si>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</si>
  <si>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</si>
  <si>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</si>
  <si>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</si>
  <si>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</si>
  <si>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</si>
  <si>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</si>
  <si>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</si>
  <si>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</si>
  <si>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</si>
  <si>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</si>
  <si>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</si>
  <si>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</si>
  <si>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</si>
  <si>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</si>
  <si>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</si>
  <si>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</si>
  <si>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</si>
  <si>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</si>
  <si>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</si>
  <si>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</si>
  <si>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</si>
  <si>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</si>
  <si>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</si>
  <si>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</si>
  <si>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</si>
  <si>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</si>
  <si>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</si>
  <si>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</si>
  <si>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</si>
  <si>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</si>
  <si>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</si>
  <si>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</si>
  <si>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</si>
  <si>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</si>
  <si>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</si>
  <si>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</si>
  <si>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</si>
  <si>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</si>
  <si>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</si>
  <si>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</si>
  <si>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</si>
  <si>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</si>
  <si>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</si>
  <si>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</si>
  <si>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</si>
  <si>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</si>
  <si>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</si>
  <si>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</si>
  <si>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</si>
  <si>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</si>
  <si>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</si>
  <si>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</si>
  <si>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</si>
  <si>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</si>
  <si>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</si>
  <si>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</si>
  <si>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</si>
  <si>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</si>
  <si>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</si>
  <si>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</si>
  <si>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</si>
  <si>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</si>
  <si>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</si>
  <si>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</si>
  <si>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</si>
  <si>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</si>
  <si>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</si>
  <si>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</si>
  <si>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</si>
  <si>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</si>
  <si>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</si>
  <si>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</si>
  <si>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</si>
  <si>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</si>
  <si>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</si>
  <si>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</si>
  <si>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</si>
  <si>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</si>
  <si>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</si>
  <si>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</si>
  <si>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</si>
  <si>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</si>
  <si>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</si>
  <si>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</si>
  <si>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</si>
  <si>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</si>
  <si>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</si>
  <si>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</si>
  <si>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</si>
  <si>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</si>
  <si>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</si>
  <si>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</si>
  <si>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</si>
  <si>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</si>
  <si>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</si>
  <si>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</si>
  <si>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</si>
  <si>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</si>
  <si>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</si>
  <si>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</si>
  <si>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</si>
  <si>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</si>
  <si>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</si>
  <si>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</si>
  <si>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</si>
  <si>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</si>
  <si>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</si>
  <si>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</si>
  <si>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</si>
  <si>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</si>
  <si>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</si>
  <si>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</si>
  <si>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</si>
  <si>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</si>
  <si>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</si>
  <si>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</si>
  <si>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</si>
  <si>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</si>
  <si>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</si>
  <si>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</si>
  <si>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</si>
  <si>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</si>
  <si>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</si>
  <si>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</si>
  <si>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</si>
  <si>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</si>
  <si>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</si>
  <si>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</si>
  <si>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</si>
  <si>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</si>
  <si>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</si>
  <si>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</si>
  <si>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</si>
  <si>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</si>
  <si>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</si>
  <si>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</si>
  <si>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</si>
  <si>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</si>
  <si>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</si>
  <si>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</si>
  <si>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</si>
  <si>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</si>
  <si>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</si>
  <si>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</si>
  <si>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</si>
  <si>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</si>
  <si>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</si>
  <si>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</si>
  <si>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</si>
  <si>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</si>
  <si>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</si>
  <si>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</si>
  <si>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</si>
  <si>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</si>
  <si>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</si>
  <si>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</si>
  <si>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</si>
  <si>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</si>
  <si>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</si>
  <si>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</si>
  <si>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</si>
  <si>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</si>
  <si>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</si>
  <si>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</si>
  <si>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</si>
  <si>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</si>
  <si>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</si>
  <si>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</si>
  <si>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</si>
  <si>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</si>
  <si>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</si>
  <si>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</si>
  <si>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</si>
  <si>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</si>
  <si>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</si>
  <si>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</si>
  <si>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</si>
  <si>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</si>
  <si>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</si>
  <si>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</si>
  <si>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</si>
  <si>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</si>
  <si>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</si>
  <si>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</si>
  <si>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</si>
  <si>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</si>
  <si>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</si>
  <si>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</si>
  <si>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</si>
  <si>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</si>
  <si>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</si>
  <si>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</si>
  <si>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</si>
  <si>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</si>
  <si>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</si>
  <si>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</si>
  <si>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</si>
  <si>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</si>
  <si>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</si>
  <si>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</si>
  <si>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</si>
  <si>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</si>
  <si>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</si>
  <si>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</si>
  <si>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</si>
  <si>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</si>
  <si>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</si>
  <si>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</si>
  <si>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</si>
  <si>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</si>
  <si>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</si>
  <si>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</si>
  <si>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</si>
  <si>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</si>
  <si>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</si>
  <si>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</si>
  <si>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</si>
  <si>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</si>
  <si>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</si>
  <si>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</si>
  <si>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</si>
  <si>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</si>
  <si>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</si>
  <si>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</si>
  <si>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</si>
  <si>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</si>
  <si>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</si>
  <si>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</si>
  <si>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</si>
  <si>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</si>
  <si>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</si>
  <si>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</si>
  <si>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</si>
  <si>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</si>
  <si>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</si>
  <si>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</si>
  <si>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</si>
  <si>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</si>
  <si>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</si>
  <si>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</si>
  <si>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</si>
  <si>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</si>
  <si>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</si>
  <si>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</si>
  <si>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</si>
  <si>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</si>
  <si>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</si>
  <si>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</si>
  <si>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</si>
  <si>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</si>
  <si>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</si>
  <si>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</si>
  <si>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</si>
  <si>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</si>
  <si>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</si>
  <si>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</si>
  <si>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</si>
  <si>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</si>
  <si>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</si>
  <si>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</si>
  <si>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</si>
  <si>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</si>
  <si>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</si>
  <si>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</si>
  <si>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</si>
  <si>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</si>
  <si>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</si>
  <si>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</si>
  <si>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</si>
  <si>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</si>
  <si>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</si>
  <si>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</si>
  <si>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</si>
  <si>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</si>
  <si>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</si>
  <si>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</si>
  <si>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</si>
  <si>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</si>
  <si>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</si>
  <si>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</si>
  <si>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</si>
  <si>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</si>
  <si>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</si>
  <si>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</si>
  <si>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</si>
  <si>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</si>
  <si>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</si>
  <si>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</si>
  <si>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</si>
  <si>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</si>
  <si>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</si>
  <si>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</si>
  <si>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</si>
  <si>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</si>
  <si>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</si>
  <si>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</si>
  <si>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</si>
  <si>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</si>
  <si>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</si>
  <si>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</si>
  <si>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</si>
  <si>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</si>
  <si>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</si>
  <si>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</si>
  <si>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</si>
  <si>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</si>
  <si>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</si>
  <si>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</si>
  <si>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</si>
  <si>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</si>
  <si>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</si>
  <si>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</si>
  <si>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</si>
  <si>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</si>
  <si>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</si>
  <si>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</si>
  <si>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</si>
  <si>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</si>
  <si>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</si>
  <si>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</si>
  <si>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</si>
  <si>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</si>
  <si>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</si>
  <si>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</si>
  <si>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</si>
  <si>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</si>
  <si>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</si>
  <si>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</si>
  <si>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</si>
  <si>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</si>
  <si>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</si>
  <si>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</si>
  <si>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</si>
  <si>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</si>
  <si>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</si>
  <si>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</si>
  <si>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</si>
  <si>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</si>
  <si>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</si>
  <si>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</si>
  <si>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</si>
  <si>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</si>
  <si>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</si>
  <si>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</si>
  <si>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</si>
  <si>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</si>
  <si>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</si>
  <si>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</si>
  <si>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</si>
  <si>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</si>
  <si>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</si>
  <si>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</si>
  <si>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</si>
  <si>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</si>
  <si>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</si>
  <si>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</si>
  <si>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</si>
  <si>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</si>
  <si>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</si>
  <si>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</si>
  <si>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</si>
  <si>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</si>
  <si>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</si>
  <si>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</si>
  <si>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</si>
  <si>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</si>
  <si>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</si>
  <si>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</si>
  <si>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</si>
  <si>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</si>
  <si>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</si>
  <si>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</si>
  <si>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</si>
  <si>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</si>
  <si>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</si>
  <si>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</si>
  <si>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</si>
  <si>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</si>
  <si>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</si>
  <si>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</si>
  <si>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</si>
  <si>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</si>
  <si>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</si>
  <si>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</si>
  <si>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</si>
  <si>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</si>
  <si>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</si>
  <si>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</si>
  <si>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</si>
  <si>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</si>
  <si>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</si>
  <si>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</si>
  <si>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</si>
  <si>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</si>
  <si>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</si>
  <si>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</si>
  <si>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</si>
  <si>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</si>
  <si>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</si>
  <si>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</si>
  <si>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</si>
  <si>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</si>
  <si>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</si>
  <si>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</si>
  <si>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</si>
  <si>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</si>
  <si>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</si>
  <si>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</si>
  <si>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</si>
  <si>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</si>
  <si>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</si>
  <si>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</si>
  <si>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</si>
  <si>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</si>
  <si>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</si>
  <si>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</si>
  <si>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</si>
  <si>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</si>
  <si>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</si>
  <si>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</si>
  <si>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</si>
  <si>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</si>
  <si>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</si>
  <si>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</si>
  <si>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</si>
  <si>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</si>
  <si>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</si>
  <si>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</si>
  <si>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</si>
  <si>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</si>
  <si>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</si>
  <si>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</si>
  <si>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</si>
  <si>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</si>
  <si>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</si>
  <si>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</si>
  <si>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</si>
  <si>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</si>
  <si>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</si>
  <si>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</si>
  <si>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</si>
  <si>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</si>
  <si>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</si>
  <si>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</si>
  <si>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</si>
  <si>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</si>
  <si>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</si>
  <si>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</si>
  <si>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</si>
  <si>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</si>
  <si>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</si>
  <si>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</si>
  <si>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</si>
  <si>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</si>
  <si>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</si>
  <si>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</si>
  <si>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</si>
  <si>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</si>
  <si>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</si>
  <si>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</si>
  <si>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</si>
  <si>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</si>
  <si>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</si>
  <si>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</si>
  <si>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</si>
  <si>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</si>
  <si>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</si>
  <si>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</si>
  <si>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</si>
  <si>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</si>
  <si>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</si>
  <si>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</si>
  <si>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</si>
  <si>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</si>
  <si>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</si>
  <si>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</si>
  <si>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</si>
  <si>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</si>
  <si>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</si>
  <si>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</si>
  <si>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</si>
  <si>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</si>
  <si>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</si>
  <si>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</si>
  <si>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</si>
  <si>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</si>
  <si>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</si>
  <si>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</si>
  <si>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</si>
  <si>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</si>
  <si>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</si>
  <si>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</si>
  <si>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</si>
  <si>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</si>
  <si>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</si>
  <si>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</si>
  <si>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</si>
  <si>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</si>
  <si>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</si>
  <si>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</si>
  <si>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</si>
  <si>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</si>
  <si>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</si>
  <si>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</si>
  <si>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</si>
  <si>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</si>
  <si>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</si>
  <si>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</si>
  <si>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</si>
  <si>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</si>
  <si>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</si>
  <si>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</si>
  <si>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</si>
  <si>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</si>
  <si>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</si>
  <si>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</si>
  <si>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</si>
  <si>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</si>
  <si>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</si>
  <si>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</si>
  <si>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</si>
  <si>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</si>
  <si>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</si>
  <si>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</si>
  <si>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</si>
  <si>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</si>
  <si>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</si>
  <si>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</si>
  <si>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</si>
  <si>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</si>
  <si>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</si>
  <si>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</si>
  <si>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</si>
  <si>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</si>
  <si>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</si>
  <si>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</si>
  <si>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</si>
  <si>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</si>
  <si>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</si>
  <si>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</si>
  <si>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</si>
  <si>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</si>
  <si>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</si>
  <si>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</si>
  <si>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</si>
  <si>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</si>
  <si>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</si>
  <si>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</si>
  <si>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</si>
  <si>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</si>
  <si>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</si>
  <si>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</si>
  <si>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</si>
  <si>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</si>
  <si>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</si>
  <si>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</si>
  <si>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</si>
  <si>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</si>
  <si>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</si>
  <si>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</si>
  <si>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</si>
  <si>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</si>
  <si>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</si>
  <si>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</si>
  <si>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</si>
  <si>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</si>
  <si>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</si>
  <si>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</si>
  <si>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</si>
  <si>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</si>
  <si>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</si>
  <si>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</si>
  <si>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</si>
  <si>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</si>
  <si>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</si>
  <si>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</si>
  <si>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</si>
  <si>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</si>
  <si>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</si>
  <si>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</si>
  <si>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</si>
  <si>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</si>
  <si>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</si>
  <si>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</si>
  <si>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</si>
  <si>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</si>
  <si>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</si>
  <si>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</si>
  <si>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</si>
  <si>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</si>
  <si>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</si>
  <si>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</si>
  <si>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</si>
  <si>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</si>
  <si>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</si>
  <si>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</si>
  <si>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</si>
  <si>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</si>
  <si>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</si>
  <si>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</si>
  <si>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</si>
  <si>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</si>
  <si>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</si>
  <si>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</si>
  <si>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</si>
  <si>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</si>
  <si>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</si>
  <si>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</si>
  <si>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</si>
  <si>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</si>
  <si>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</si>
  <si>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</si>
  <si>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</si>
  <si>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</si>
  <si>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</si>
  <si>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</si>
  <si>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</si>
  <si>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</si>
  <si>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</si>
  <si>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</si>
  <si>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</si>
  <si>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</si>
  <si>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</si>
  <si>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</si>
  <si>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</si>
  <si>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</si>
  <si>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</si>
  <si>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</si>
  <si>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</si>
  <si>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</si>
  <si>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</si>
  <si>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</si>
  <si>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</si>
  <si>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</si>
  <si>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</si>
  <si>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</si>
  <si>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</si>
  <si>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</si>
  <si>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</si>
  <si>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</si>
  <si>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</si>
  <si>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</si>
  <si>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</si>
  <si>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</si>
  <si>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</si>
  <si>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</si>
  <si>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</si>
  <si>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</si>
  <si>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</si>
  <si>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</si>
  <si>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</si>
  <si>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</si>
  <si>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</si>
  <si>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</si>
  <si>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</si>
  <si>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</si>
  <si>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</si>
  <si>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</si>
  <si>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</si>
  <si>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</si>
  <si>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</si>
  <si>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</si>
  <si>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</si>
  <si>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</si>
  <si>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</si>
  <si>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</si>
  <si>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</si>
  <si>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</si>
  <si>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</si>
  <si>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</si>
  <si>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</si>
  <si>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</si>
  <si>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</si>
  <si>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</si>
  <si>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</si>
  <si>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</si>
  <si>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</si>
  <si>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</si>
  <si>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</si>
  <si>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</si>
  <si>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</si>
  <si>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</si>
  <si>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</si>
  <si>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</si>
  <si>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</si>
  <si>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</si>
  <si>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</si>
  <si>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</si>
  <si>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</si>
  <si>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</si>
  <si>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</si>
  <si>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</si>
  <si>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</si>
  <si>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</si>
  <si>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</si>
  <si>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</si>
  <si>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</si>
  <si>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</si>
  <si>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</si>
  <si>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</si>
  <si>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</si>
  <si>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</si>
  <si>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</si>
  <si>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</si>
  <si>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</si>
  <si>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</si>
  <si>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</si>
  <si>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</si>
  <si>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</si>
  <si>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</si>
  <si>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</si>
  <si>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</si>
  <si>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</si>
  <si>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</si>
  <si>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</si>
  <si>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</si>
  <si>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</si>
  <si>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</si>
  <si>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</si>
  <si>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</si>
  <si>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</si>
  <si>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</si>
  <si>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</si>
  <si>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</si>
  <si>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</si>
  <si>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</si>
  <si>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</si>
  <si>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</si>
  <si>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</si>
  <si>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</si>
  <si>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</si>
  <si>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</si>
  <si>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</si>
  <si>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</si>
  <si>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</si>
  <si>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</si>
  <si>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</si>
  <si>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</si>
  <si>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</si>
  <si>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</si>
  <si>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</si>
  <si>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</si>
  <si>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</si>
  <si>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</si>
  <si>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</si>
  <si>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</si>
  <si>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</si>
  <si>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</si>
  <si>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</si>
  <si>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</si>
  <si>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</si>
  <si>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</si>
  <si>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</si>
  <si>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</si>
  <si>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</si>
  <si>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</si>
  <si>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</si>
  <si>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</si>
  <si>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</si>
  <si>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</si>
  <si>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</si>
  <si>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</si>
  <si>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</si>
  <si>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</si>
  <si>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</si>
  <si>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</si>
  <si>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</si>
  <si>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</si>
  <si>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</si>
  <si>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</si>
  <si>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</si>
  <si>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</si>
  <si>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</si>
  <si>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</si>
  <si>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</si>
  <si>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</si>
  <si>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</si>
  <si>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</si>
  <si>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</si>
  <si>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</si>
  <si>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</si>
  <si>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</si>
  <si>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</si>
  <si>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</si>
  <si>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</si>
  <si>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</si>
  <si>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</si>
  <si>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</si>
  <si>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</si>
  <si>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</si>
  <si>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</si>
  <si>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</si>
  <si>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</si>
  <si>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</si>
  <si>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</si>
  <si>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</si>
  <si>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</si>
  <si>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</si>
  <si>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</si>
  <si>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</si>
  <si>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</si>
  <si>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</si>
  <si>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</si>
  <si>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</si>
  <si>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</si>
  <si>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</si>
  <si>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</si>
  <si>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</si>
  <si>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</si>
  <si>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</si>
  <si>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</si>
  <si>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</si>
  <si>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</si>
  <si>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</si>
  <si>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</si>
  <si>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</si>
  <si>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</si>
  <si>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</si>
  <si>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</si>
  <si>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</si>
  <si>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</si>
  <si>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</si>
  <si>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</si>
  <si>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</si>
  <si>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</si>
  <si>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</si>
  <si>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</si>
  <si>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</si>
  <si>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</si>
  <si>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</si>
  <si>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</si>
  <si>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</si>
  <si>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</si>
  <si>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</si>
  <si>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</si>
  <si>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</si>
  <si>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</si>
  <si>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</si>
  <si>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</si>
  <si>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</si>
  <si>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</si>
  <si>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</si>
  <si>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</si>
  <si>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</si>
  <si>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</si>
  <si>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</si>
  <si>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</si>
  <si>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</si>
  <si>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</si>
  <si>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</si>
  <si>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</si>
  <si>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</si>
  <si>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</si>
  <si>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</si>
  <si>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</si>
  <si>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</si>
  <si>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</si>
  <si>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</si>
  <si>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</si>
  <si>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</si>
  <si>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</si>
  <si>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</si>
  <si>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</si>
  <si>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</si>
  <si>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</si>
  <si>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</si>
  <si>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</si>
  <si>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</si>
  <si>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</si>
  <si>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</si>
  <si>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</si>
  <si>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</si>
  <si>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</si>
  <si>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</si>
  <si>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</si>
  <si>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</si>
  <si>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</si>
  <si>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</si>
  <si>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</si>
  <si>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</si>
  <si>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</si>
  <si>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</si>
  <si>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</si>
  <si>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</si>
  <si>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</si>
  <si>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</si>
  <si>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</si>
  <si>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</si>
  <si>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</si>
  <si>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</si>
  <si>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</si>
  <si>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</si>
  <si>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</si>
  <si>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</si>
  <si>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</si>
  <si>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</si>
  <si>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</si>
  <si>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</si>
  <si>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</si>
  <si>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</si>
  <si>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</si>
  <si>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</si>
  <si>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</si>
  <si>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</si>
  <si>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</si>
  <si>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</si>
  <si>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</si>
  <si>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</si>
  <si>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</si>
  <si>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</si>
  <si>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</si>
  <si>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</si>
  <si>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</si>
  <si>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</si>
  <si>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</si>
  <si>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</si>
  <si>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</si>
  <si>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</si>
  <si>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</si>
  <si>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</si>
  <si>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</si>
  <si>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</si>
  <si>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</si>
  <si>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</si>
  <si>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</si>
  <si>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</si>
  <si>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</si>
  <si>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</si>
  <si>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</si>
  <si>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</si>
  <si>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</si>
  <si>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</si>
  <si>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</si>
  <si>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</si>
  <si>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</si>
  <si>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</si>
  <si>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</si>
  <si>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</si>
  <si>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</si>
  <si>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</si>
  <si>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</si>
  <si>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</si>
  <si>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</si>
  <si>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</si>
  <si>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</si>
  <si>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</si>
  <si>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</si>
  <si>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</si>
  <si>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</si>
  <si>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</si>
  <si>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</si>
  <si>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</si>
  <si>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</si>
  <si>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</si>
  <si>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</si>
  <si>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</si>
  <si>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</si>
  <si>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</si>
  <si>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</si>
  <si>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</si>
  <si>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</si>
  <si>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</si>
  <si>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</si>
  <si>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</si>
  <si>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</si>
  <si>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</si>
  <si>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</si>
  <si>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</si>
  <si>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</si>
  <si>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</si>
  <si>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</si>
  <si>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</si>
  <si>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</si>
  <si>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</si>
  <si>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</si>
  <si>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</si>
  <si>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</si>
  <si>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</si>
  <si>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</si>
  <si>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</si>
  <si>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</si>
  <si>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</si>
  <si>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</si>
  <si>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</si>
  <si>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</si>
  <si>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</si>
  <si>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</si>
  <si>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</si>
  <si>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</si>
  <si>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</si>
  <si>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</si>
  <si>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</si>
  <si>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</si>
  <si>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</si>
  <si>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</si>
  <si>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</si>
  <si>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</si>
  <si>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</si>
  <si>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</si>
  <si>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</si>
  <si>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</si>
  <si>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</si>
  <si>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</si>
  <si>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</si>
  <si>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</si>
  <si>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</si>
  <si>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</si>
  <si>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</si>
  <si>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</si>
  <si>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</si>
  <si>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</si>
  <si>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</si>
  <si>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</si>
  <si>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</si>
  <si>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</si>
  <si>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</si>
  <si>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</si>
  <si>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</si>
  <si>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</si>
  <si>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</si>
  <si>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</si>
  <si>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</si>
  <si>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</si>
  <si>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</si>
  <si>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</si>
  <si>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</si>
  <si>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</si>
  <si>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</si>
  <si>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</si>
  <si>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</si>
  <si>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</si>
  <si>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</si>
  <si>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</si>
  <si>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</si>
  <si>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</si>
  <si>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</si>
  <si>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</si>
  <si>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</si>
  <si>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</si>
  <si>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</si>
  <si>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</si>
  <si>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</si>
  <si>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</si>
  <si>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</si>
  <si>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</si>
  <si>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</si>
  <si>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</si>
  <si>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</si>
  <si>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</si>
  <si>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</si>
  <si>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</si>
  <si>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</si>
  <si>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</si>
  <si>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</si>
  <si>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</si>
  <si>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</si>
  <si>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</si>
  <si>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</si>
  <si>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</si>
  <si>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</si>
  <si>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</si>
  <si>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</si>
  <si>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</si>
  <si>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</si>
  <si>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</si>
  <si>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</si>
  <si>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</si>
  <si>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</si>
  <si>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</si>
  <si>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</si>
  <si>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</si>
  <si>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</si>
  <si>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</si>
  <si>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</si>
  <si>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</si>
  <si>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</si>
  <si>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</si>
  <si>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</si>
  <si>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</si>
  <si>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</si>
  <si>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</si>
  <si>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</si>
  <si>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</si>
  <si>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</si>
  <si>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</si>
  <si>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</si>
  <si>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</si>
  <si>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</si>
  <si>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</si>
  <si>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</si>
  <si>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</si>
  <si>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</si>
  <si>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</si>
  <si>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</si>
  <si>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</si>
  <si>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</si>
  <si>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</si>
  <si>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</si>
  <si>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</si>
  <si>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</si>
  <si>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</si>
  <si>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</si>
  <si>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</si>
  <si>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</si>
  <si>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</si>
  <si>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</si>
  <si>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</si>
  <si>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</si>
  <si>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</si>
  <si>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</si>
  <si>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</si>
  <si>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</si>
  <si>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</si>
  <si>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</si>
  <si>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</si>
  <si>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</si>
  <si>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</si>
  <si>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</si>
  <si>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</si>
  <si>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</si>
  <si>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</si>
  <si>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</si>
  <si>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</si>
  <si>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</si>
  <si>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</si>
  <si>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</si>
  <si>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</si>
  <si>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</si>
  <si>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</si>
  <si>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</si>
  <si>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</si>
  <si>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</si>
  <si>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</si>
  <si>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</si>
  <si>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</si>
  <si>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</si>
  <si>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</si>
  <si>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</si>
  <si>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</si>
  <si>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</si>
  <si>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</si>
  <si>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</si>
  <si>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</si>
  <si>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</si>
  <si>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</si>
  <si>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</si>
  <si>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</si>
  <si>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</si>
  <si>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</si>
  <si>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</si>
  <si>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</si>
  <si>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</si>
  <si>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</si>
  <si>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</si>
  <si>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</si>
  <si>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</si>
  <si>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</si>
  <si>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</si>
  <si>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</si>
  <si>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</si>
  <si>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</si>
  <si>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</si>
  <si>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</si>
  <si>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</si>
  <si>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</si>
  <si>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</si>
  <si>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</si>
  <si>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</si>
  <si>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</si>
  <si>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</si>
  <si>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</si>
  <si>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</si>
  <si>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</si>
  <si>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</si>
  <si>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</si>
  <si>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</si>
  <si>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</si>
  <si>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</si>
  <si>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</si>
  <si>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</si>
  <si>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</si>
  <si>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</si>
  <si>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</si>
  <si>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</si>
  <si>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</si>
  <si>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</si>
  <si>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</si>
  <si>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</si>
  <si>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</si>
  <si>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</si>
  <si>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</si>
  <si>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</si>
  <si>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</si>
  <si>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</si>
  <si>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</si>
  <si>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</si>
  <si>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</si>
  <si>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</si>
  <si>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</si>
  <si>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</si>
  <si>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</si>
  <si>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</si>
  <si>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</si>
  <si>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</si>
  <si>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</si>
  <si>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</si>
  <si>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</si>
  <si>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</si>
  <si>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</si>
  <si>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</si>
  <si>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</si>
  <si>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</si>
  <si>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</si>
  <si>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</si>
  <si>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</si>
  <si>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</si>
  <si>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</si>
  <si>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</si>
  <si>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</si>
  <si>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</si>
  <si>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</si>
  <si>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</si>
  <si>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</si>
  <si>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</si>
  <si>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</si>
  <si>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</si>
  <si>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</si>
  <si>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</si>
  <si>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</si>
  <si>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</si>
  <si>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</si>
  <si>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</si>
  <si>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</si>
  <si>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</si>
  <si>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</si>
  <si>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</si>
  <si>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</si>
  <si>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</si>
  <si>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</si>
  <si>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</si>
  <si>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</si>
  <si>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</si>
  <si>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</si>
  <si>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</si>
  <si>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</si>
  <si>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</si>
  <si>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</si>
  <si>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</si>
  <si>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</si>
  <si>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</si>
  <si>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</si>
  <si>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</si>
  <si>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</si>
  <si>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</si>
  <si>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</si>
  <si>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</si>
  <si>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</si>
  <si>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</si>
  <si>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</si>
  <si>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</si>
  <si>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</si>
  <si>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</si>
  <si>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</si>
  <si>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</si>
  <si>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</si>
  <si>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</si>
  <si>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</si>
  <si>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</si>
  <si>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</si>
  <si>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</si>
  <si>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</si>
  <si>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</si>
  <si>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</si>
  <si>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</si>
  <si>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</si>
  <si>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</si>
  <si>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</si>
  <si>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</si>
  <si>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</si>
  <si>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</si>
  <si>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</si>
  <si>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</si>
  <si>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</si>
  <si>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</si>
  <si>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</si>
  <si>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</si>
  <si>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</si>
  <si>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</si>
  <si>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</si>
  <si>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</si>
  <si>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</si>
  <si>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</si>
  <si>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</si>
  <si>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</si>
  <si>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</si>
  <si>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</si>
  <si>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</si>
  <si>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</si>
  <si>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</si>
  <si>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</si>
  <si>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</si>
  <si>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</si>
  <si>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</si>
  <si>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</si>
  <si>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</si>
  <si>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</si>
  <si>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</si>
  <si>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</si>
  <si>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</si>
  <si>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</si>
  <si>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</si>
  <si>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</si>
  <si>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</si>
  <si>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</si>
  <si>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</si>
  <si>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</si>
  <si>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</si>
  <si>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</si>
  <si>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</si>
  <si>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</si>
  <si>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</si>
  <si>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</si>
  <si>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</si>
  <si>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</si>
  <si>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</si>
  <si>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</si>
  <si>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</si>
  <si>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</si>
  <si>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</si>
  <si>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</si>
  <si>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</si>
  <si>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</si>
  <si>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</si>
  <si>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</si>
  <si>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</si>
  <si>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</si>
  <si>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</si>
  <si>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</si>
  <si>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</si>
  <si>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</si>
  <si>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</si>
  <si>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</si>
  <si>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</si>
  <si>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</si>
  <si>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</si>
  <si>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</si>
  <si>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</si>
  <si>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</si>
  <si>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</si>
  <si>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</si>
  <si>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</si>
  <si>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</si>
  <si>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</si>
  <si>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</si>
  <si>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</si>
  <si>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</si>
  <si>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</si>
  <si>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</si>
  <si>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</si>
  <si>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</si>
  <si>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</si>
  <si>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</si>
  <si>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</si>
  <si>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</si>
  <si>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</si>
  <si>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</si>
  <si>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</si>
  <si>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</si>
  <si>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</si>
  <si>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</si>
  <si>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</si>
  <si>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</si>
  <si>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</si>
  <si>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</si>
  <si>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</si>
  <si>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</si>
  <si>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</si>
  <si>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</si>
  <si>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</si>
  <si>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</si>
  <si>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</si>
  <si>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</si>
  <si>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</si>
  <si>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</si>
  <si>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</si>
  <si>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</si>
  <si>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</si>
  <si>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</si>
  <si>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</si>
  <si>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</si>
  <si>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</si>
  <si>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</si>
  <si>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</si>
  <si>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</si>
  <si>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</si>
  <si>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</si>
  <si>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</si>
  <si>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</si>
  <si>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</si>
  <si>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</si>
  <si>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</si>
  <si>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</si>
  <si>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</si>
  <si>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</si>
  <si>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</si>
  <si>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</si>
  <si>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</si>
  <si>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</si>
  <si>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</si>
  <si>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</si>
  <si>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</si>
  <si>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</si>
  <si>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</si>
  <si>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</si>
  <si>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</si>
  <si>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</si>
  <si>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</si>
  <si>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</si>
  <si>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</si>
  <si>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</si>
  <si>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</si>
  <si>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</si>
  <si>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</si>
  <si>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</si>
  <si>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</si>
  <si>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</si>
  <si>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</si>
  <si>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</si>
  <si>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</si>
  <si>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</si>
  <si>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</si>
  <si>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</si>
  <si>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</si>
  <si>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</si>
  <si>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</si>
  <si>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</si>
  <si>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</si>
  <si>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</si>
  <si>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</si>
  <si>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</si>
  <si>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</si>
  <si>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</si>
  <si>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</si>
  <si>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</si>
  <si>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</si>
  <si>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</si>
  <si>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</si>
  <si>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</si>
  <si>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</si>
  <si>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</si>
  <si>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</si>
  <si>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</si>
  <si>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</si>
  <si>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</si>
  <si>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</si>
  <si>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</si>
  <si>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</si>
  <si>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</si>
  <si>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</si>
  <si>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</si>
  <si>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</si>
  <si>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</si>
  <si>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</si>
  <si>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</si>
  <si>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</si>
  <si>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</si>
  <si>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</si>
  <si>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</si>
  <si>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</si>
  <si>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</si>
  <si>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</si>
  <si>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</si>
  <si>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</si>
  <si>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</si>
  <si>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</si>
  <si>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</si>
  <si>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</si>
  <si>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</si>
  <si>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</si>
  <si>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</si>
  <si>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</si>
  <si>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</si>
  <si>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</si>
  <si>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</si>
  <si>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</si>
  <si>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</si>
  <si>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</si>
  <si>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</si>
  <si>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</si>
  <si>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</si>
  <si>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</si>
  <si>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</si>
  <si>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</si>
  <si>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</si>
  <si>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</si>
  <si>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</si>
  <si>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</si>
  <si>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</si>
  <si>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</si>
  <si>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</si>
  <si>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</si>
  <si>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</si>
  <si>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</si>
  <si>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</si>
  <si>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</si>
  <si>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</si>
  <si>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</si>
  <si>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</si>
  <si>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</si>
  <si>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</si>
  <si>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</si>
  <si>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</si>
  <si>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</si>
  <si>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</si>
  <si>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</si>
  <si>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</si>
  <si>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</si>
  <si>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</si>
  <si>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</si>
  <si>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</si>
  <si>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</si>
  <si>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</si>
  <si>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</si>
  <si>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</si>
  <si>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</si>
  <si>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</si>
  <si>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</si>
  <si>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</si>
  <si>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</si>
  <si>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</si>
  <si>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</si>
  <si>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</si>
  <si>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</si>
  <si>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</si>
  <si>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</si>
  <si>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</si>
  <si>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</si>
  <si>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</si>
  <si>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</si>
  <si>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</si>
  <si>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</si>
  <si>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</si>
  <si>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</si>
  <si>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</si>
  <si>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</si>
  <si>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</si>
  <si>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</si>
  <si>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</si>
  <si>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</si>
  <si>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</si>
  <si>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</si>
  <si>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</si>
  <si>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</si>
  <si>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</si>
  <si>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</si>
  <si>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</si>
  <si>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</si>
  <si>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</si>
  <si>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</si>
  <si>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</si>
  <si>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</si>
  <si>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</si>
  <si>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</si>
  <si>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</si>
  <si>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</si>
  <si>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</si>
  <si>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</si>
  <si>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</si>
  <si>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</si>
  <si>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</si>
  <si>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</si>
  <si>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</si>
  <si>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</si>
  <si>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</si>
  <si>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</si>
  <si>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</si>
  <si>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</si>
  <si>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</si>
  <si>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</si>
  <si>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</si>
  <si>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</si>
  <si>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</si>
  <si>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</si>
  <si>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</si>
  <si>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</si>
  <si>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</si>
  <si>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</si>
  <si>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</si>
  <si>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</si>
  <si>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</si>
  <si>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</si>
  <si>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</si>
  <si>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</si>
  <si>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</si>
  <si>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</si>
  <si>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</si>
  <si>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</si>
  <si>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</si>
  <si>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</si>
  <si>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</si>
  <si>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</si>
  <si>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</si>
  <si>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</si>
  <si>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</si>
  <si>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</si>
  <si>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</si>
  <si>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</si>
  <si>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</si>
  <si>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</si>
  <si>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</si>
  <si>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</si>
  <si>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</si>
  <si>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</si>
  <si>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</si>
  <si>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</si>
  <si>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</si>
  <si>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</si>
  <si>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</si>
  <si>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</si>
  <si>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</si>
  <si>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</si>
  <si>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</si>
  <si>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</si>
  <si>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</si>
  <si>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</si>
  <si>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</si>
  <si>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</si>
  <si>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</si>
  <si>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</si>
  <si>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</si>
  <si>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</si>
  <si>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</si>
  <si>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</si>
  <si>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</si>
  <si>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</si>
  <si>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</si>
  <si>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</si>
  <si>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</si>
  <si>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</si>
  <si>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</si>
  <si>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</si>
  <si>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</si>
  <si>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</si>
  <si>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</si>
  <si>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</si>
  <si>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</si>
  <si>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</si>
  <si>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</si>
  <si>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</si>
  <si>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</si>
  <si>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</si>
  <si>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</si>
  <si>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</si>
  <si>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</si>
  <si>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</si>
  <si>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</si>
  <si>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</si>
  <si>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</si>
  <si>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</si>
  <si>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</si>
  <si>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</si>
  <si>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</si>
  <si>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</si>
  <si>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</si>
  <si>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</si>
  <si>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</si>
  <si>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</si>
  <si>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</si>
  <si>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</si>
  <si>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</si>
  <si>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</si>
  <si>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</si>
  <si>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</si>
  <si>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</si>
  <si>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</si>
  <si>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</si>
  <si>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</si>
  <si>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</si>
  <si>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</si>
  <si>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</si>
  <si>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</si>
  <si>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</si>
  <si>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</si>
  <si>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</si>
  <si>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</si>
  <si>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</si>
  <si>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</si>
  <si>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</si>
  <si>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</si>
  <si>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</si>
  <si>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</si>
  <si>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</si>
  <si>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</si>
  <si>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</si>
  <si>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</si>
  <si>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</si>
  <si>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</si>
  <si>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</si>
  <si>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</si>
  <si>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</si>
  <si>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</si>
  <si>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</si>
  <si>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</si>
  <si>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</si>
  <si>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</si>
  <si>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</si>
  <si>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</si>
  <si>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</si>
  <si>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</si>
  <si>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</si>
  <si>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</si>
  <si>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</si>
  <si>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</si>
  <si>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</si>
  <si>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</si>
  <si>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</si>
  <si>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</si>
  <si>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</si>
  <si>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</si>
  <si>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</si>
  <si>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</si>
  <si>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</si>
  <si>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</si>
  <si>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</si>
  <si>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</si>
  <si>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</si>
  <si>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</si>
  <si>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</si>
  <si>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</si>
  <si>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</si>
  <si>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</si>
  <si>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</si>
  <si>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</si>
  <si>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</si>
  <si>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</si>
  <si>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</si>
  <si>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</si>
  <si>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</si>
  <si>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</si>
  <si>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</si>
  <si>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</si>
  <si>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</si>
  <si>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</si>
  <si>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</si>
  <si>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</si>
  <si>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</si>
  <si>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</si>
  <si>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</si>
  <si>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</si>
  <si>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</si>
  <si>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</si>
  <si>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</si>
  <si>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</si>
  <si>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</si>
  <si>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</si>
  <si>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</si>
  <si>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</si>
  <si>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</si>
  <si>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</si>
  <si>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</si>
  <si>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</si>
  <si>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</si>
  <si>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</si>
  <si>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</si>
  <si>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</si>
  <si>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</si>
  <si>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</si>
  <si>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</si>
  <si>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</si>
  <si>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</si>
  <si>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</si>
  <si>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</si>
  <si>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</si>
  <si>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</si>
  <si>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</si>
  <si>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</si>
  <si>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</si>
  <si>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</si>
  <si>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</si>
  <si>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</si>
  <si>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</si>
  <si>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</si>
  <si>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</si>
  <si>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</si>
  <si>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</si>
  <si>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</si>
  <si>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</si>
  <si>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</si>
  <si>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</si>
  <si>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</si>
  <si>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</si>
  <si>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</si>
  <si>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</si>
  <si>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</si>
  <si>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</si>
  <si>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</si>
  <si>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</si>
  <si>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</si>
  <si>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</si>
  <si>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</si>
  <si>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</si>
  <si>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</si>
  <si>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</si>
  <si>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</si>
  <si>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</si>
  <si>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</si>
  <si>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</si>
  <si>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</si>
  <si>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</si>
  <si>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</si>
  <si>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</si>
  <si>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</si>
  <si>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</si>
  <si>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</si>
  <si>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</si>
  <si>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</si>
  <si>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</si>
  <si>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</si>
  <si>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</si>
  <si>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</si>
  <si>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</si>
  <si>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</si>
  <si>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</si>
  <si>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</si>
  <si>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</si>
  <si>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</si>
  <si>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</si>
  <si>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</si>
  <si>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</si>
  <si>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</si>
  <si>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</si>
  <si>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</si>
  <si>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</si>
  <si>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</si>
  <si>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</si>
  <si>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</si>
  <si>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</si>
  <si>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</si>
  <si>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</si>
  <si>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</si>
  <si>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</si>
  <si>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</si>
  <si>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</si>
  <si>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</si>
  <si>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</si>
  <si>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</si>
  <si>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</si>
  <si>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</si>
  <si>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</si>
  <si>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</si>
  <si>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</si>
  <si>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</si>
  <si>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</si>
  <si>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</si>
  <si>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</si>
  <si>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</si>
  <si>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</si>
  <si>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</si>
  <si>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</si>
  <si>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</si>
  <si>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</si>
  <si>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</si>
  <si>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</si>
  <si>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</si>
  <si>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</si>
  <si>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</si>
  <si>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</si>
  <si>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</si>
  <si>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</si>
  <si>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</si>
  <si>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</si>
  <si>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</si>
  <si>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</si>
  <si>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</si>
  <si>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</si>
  <si>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</si>
  <si>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</si>
  <si>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</si>
  <si>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</si>
  <si>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</si>
  <si>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</si>
  <si>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</si>
  <si>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</si>
  <si>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</si>
  <si>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</si>
  <si>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</si>
  <si>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</si>
  <si>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</si>
  <si>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</si>
  <si>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</si>
  <si>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</si>
  <si>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</si>
  <si>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</si>
  <si>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</si>
  <si>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</si>
  <si>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</si>
  <si>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</si>
  <si>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</si>
  <si>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</si>
  <si>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</si>
  <si>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</si>
  <si>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</si>
  <si>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</si>
  <si>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</si>
  <si>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</si>
  <si>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</si>
  <si>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</si>
  <si>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</si>
  <si>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</si>
  <si>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</si>
  <si>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</si>
  <si>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</si>
  <si>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</si>
  <si>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</si>
  <si>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</si>
  <si>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</si>
  <si>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</si>
  <si>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</si>
  <si>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</si>
  <si>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</si>
  <si>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</si>
  <si>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</si>
  <si>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</si>
  <si>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</si>
  <si>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</si>
  <si>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</si>
  <si>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</si>
  <si>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</si>
  <si>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</si>
  <si>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</si>
  <si>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</si>
  <si>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</si>
  <si>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</si>
  <si>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</si>
  <si>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</si>
  <si>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</si>
  <si>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</si>
  <si>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</si>
  <si>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</si>
  <si>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</si>
  <si>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</si>
  <si>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</si>
  <si>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</si>
  <si>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</si>
  <si>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</si>
  <si>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</si>
  <si>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</si>
  <si>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</si>
  <si>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</si>
  <si>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</si>
  <si>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</si>
  <si>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</si>
  <si>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</si>
  <si>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</si>
  <si>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</si>
  <si>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</si>
  <si>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</si>
  <si>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</si>
  <si>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</si>
  <si>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</si>
  <si>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</si>
  <si>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</si>
  <si>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</si>
  <si>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</si>
  <si>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</si>
  <si>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</si>
  <si>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</si>
  <si>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</si>
  <si>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</si>
  <si>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</si>
  <si>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</si>
  <si>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</si>
  <si>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</si>
  <si>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</si>
  <si>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</si>
  <si>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</si>
  <si>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</si>
  <si>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</si>
  <si>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</si>
  <si>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</si>
  <si>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</si>
  <si>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</si>
  <si>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</si>
  <si>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</si>
  <si>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</si>
  <si>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</si>
  <si>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</si>
  <si>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</si>
  <si>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</si>
  <si>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</si>
  <si>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</si>
  <si>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</si>
  <si>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</si>
  <si>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</si>
  <si>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</si>
  <si>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</si>
  <si>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</si>
  <si>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</si>
  <si>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</si>
  <si>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</si>
  <si>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</si>
  <si>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</si>
  <si>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</si>
  <si>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</si>
  <si>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</si>
  <si>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</si>
  <si>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</si>
  <si>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</si>
  <si>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</si>
  <si>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</si>
  <si>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</si>
  <si>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</si>
  <si>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</si>
  <si>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</si>
  <si>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</si>
  <si>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</si>
  <si>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</si>
  <si>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</si>
  <si>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</si>
  <si>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</si>
  <si>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</si>
  <si>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</si>
  <si>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</si>
  <si>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</si>
  <si>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</si>
  <si>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</si>
  <si>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</si>
  <si>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</si>
  <si>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</si>
  <si>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</si>
  <si>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</si>
  <si>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</si>
  <si>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</si>
  <si>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</si>
  <si>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</si>
  <si>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</si>
  <si>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</si>
  <si>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</si>
  <si>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</si>
  <si>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</si>
  <si>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</si>
  <si>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</si>
  <si>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</si>
  <si>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</si>
  <si>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</si>
  <si>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</si>
  <si>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</si>
  <si>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</si>
  <si>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</si>
  <si>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</si>
  <si>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</si>
  <si>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</si>
  <si>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</si>
  <si>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</si>
  <si>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</si>
  <si>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</si>
  <si>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</si>
  <si>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</si>
  <si>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</si>
  <si>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</si>
  <si>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</si>
  <si>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</si>
  <si>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</si>
  <si>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</si>
  <si>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</si>
  <si>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</si>
  <si>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</si>
  <si>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</si>
  <si>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</si>
  <si>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</si>
  <si>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</si>
  <si>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</si>
  <si>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</si>
  <si>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</si>
  <si>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</si>
  <si>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</si>
  <si>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</si>
  <si>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</si>
  <si>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</si>
  <si>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</si>
  <si>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</si>
  <si>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</si>
  <si>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</si>
  <si>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</si>
  <si>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</si>
  <si>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</si>
  <si>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</si>
  <si>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</si>
  <si>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</si>
  <si>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</si>
  <si>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</si>
  <si>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</si>
  <si>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</si>
  <si>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</si>
  <si>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</si>
  <si>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</si>
  <si>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</si>
  <si>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</si>
  <si>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</si>
  <si>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</si>
  <si>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</si>
  <si>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</si>
  <si>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</si>
  <si>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</si>
  <si>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</si>
  <si>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</si>
  <si>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</si>
  <si>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</si>
  <si>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</si>
  <si>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</si>
  <si>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</si>
  <si>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</si>
  <si>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</si>
  <si>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</si>
  <si>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</si>
  <si>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</si>
  <si>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</si>
  <si>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</si>
  <si>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</si>
  <si>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</si>
  <si>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</si>
  <si>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</si>
  <si>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</si>
  <si>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</si>
  <si>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</si>
  <si>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</si>
  <si>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</si>
  <si>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</si>
  <si>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</si>
  <si>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</si>
  <si>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</si>
  <si>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</si>
  <si>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</si>
  <si>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</si>
  <si>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</si>
  <si>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</si>
  <si>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</si>
  <si>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</si>
  <si>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</si>
  <si>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</si>
  <si>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</si>
  <si>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</si>
  <si>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</si>
  <si>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</si>
  <si>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</si>
  <si>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</si>
  <si>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</si>
  <si>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</si>
  <si>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</si>
  <si>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</si>
  <si>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</si>
  <si>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</si>
  <si>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</si>
  <si>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</si>
  <si>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</si>
  <si>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</si>
  <si>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</si>
  <si>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</si>
  <si>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</si>
  <si>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</si>
  <si>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</si>
  <si>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</si>
  <si>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</si>
  <si>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</si>
  <si>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</si>
  <si>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</si>
  <si>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</si>
  <si>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</si>
  <si>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</si>
  <si>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</si>
  <si>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</si>
  <si>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</si>
  <si>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</si>
  <si>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</si>
  <si>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</si>
  <si>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</si>
  <si>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</si>
  <si>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</si>
  <si>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</si>
  <si>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</si>
  <si>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</si>
  <si>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</si>
  <si>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</si>
  <si>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</si>
  <si>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</si>
  <si>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</si>
  <si>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</si>
  <si>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</si>
  <si>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</si>
  <si>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</si>
  <si>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</si>
  <si>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</si>
  <si>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</si>
  <si>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</si>
  <si>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</si>
  <si>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</si>
  <si>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</si>
  <si>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</si>
  <si>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</si>
  <si>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</si>
  <si>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</si>
  <si>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</si>
  <si>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</si>
  <si>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</si>
  <si>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</si>
  <si>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</si>
  <si>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</si>
  <si>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</si>
  <si>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</si>
  <si>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</si>
  <si>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</si>
  <si>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</si>
  <si>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</si>
  <si>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</si>
  <si>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</si>
  <si>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</si>
  <si>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</si>
  <si>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</si>
  <si>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</si>
  <si>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</si>
  <si>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</si>
  <si>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</si>
  <si>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</si>
  <si>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</si>
  <si>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</si>
  <si>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</si>
  <si>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</si>
  <si>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</si>
  <si>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</si>
  <si>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</si>
  <si>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</si>
  <si>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</si>
  <si>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</si>
  <si>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</si>
  <si>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</si>
  <si>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</si>
  <si>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</si>
  <si>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</si>
  <si>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</si>
  <si>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</si>
  <si>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</si>
  <si>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</si>
  <si>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</si>
  <si>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</si>
  <si>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</si>
  <si>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</si>
  <si>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</si>
  <si>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</si>
  <si>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</si>
  <si>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</si>
  <si>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</si>
  <si>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</si>
  <si>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</si>
  <si>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</si>
  <si>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</si>
  <si>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</si>
  <si>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</si>
  <si>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</si>
  <si>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</si>
  <si>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</si>
  <si>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</si>
  <si>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</si>
  <si>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</si>
  <si>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</si>
  <si>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</si>
  <si>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</si>
  <si>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</si>
  <si>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</si>
  <si>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</si>
  <si>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</si>
  <si>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</si>
  <si>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</si>
  <si>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</si>
  <si>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</si>
  <si>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</si>
  <si>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</si>
  <si>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</si>
  <si>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</si>
  <si>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</si>
  <si>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</si>
  <si>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</si>
  <si>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</si>
  <si>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</si>
  <si>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</si>
  <si>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</si>
  <si>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</si>
  <si>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</si>
  <si>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</si>
  <si>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</si>
  <si>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</si>
  <si>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</si>
  <si>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</si>
  <si>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</si>
  <si>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</si>
  <si>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</si>
  <si>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</si>
  <si>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</si>
  <si>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</si>
  <si>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</si>
  <si>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</si>
  <si>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</si>
  <si>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</si>
  <si>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</si>
  <si>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</si>
  <si>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</si>
  <si>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</si>
  <si>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</si>
  <si>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</si>
  <si>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</si>
  <si>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</si>
  <si>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</si>
  <si>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</si>
  <si>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</si>
  <si>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</si>
  <si>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</si>
  <si>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</si>
  <si>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</si>
  <si>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</si>
  <si>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</si>
  <si>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</si>
  <si>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</si>
  <si>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</si>
  <si>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</si>
  <si>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</si>
  <si>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</si>
  <si>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</si>
  <si>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</si>
  <si>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</si>
  <si>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</si>
  <si>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</si>
  <si>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</si>
  <si>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</si>
  <si>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</si>
  <si>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</si>
  <si>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</si>
  <si>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</si>
  <si>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</si>
  <si>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</si>
  <si>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</si>
  <si>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</si>
  <si>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</si>
  <si>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</si>
  <si>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</si>
  <si>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</si>
  <si>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</si>
  <si>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</si>
  <si>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</si>
  <si>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</si>
  <si>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</si>
  <si>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</si>
  <si>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</si>
  <si>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</si>
  <si>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</si>
  <si>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</si>
  <si>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</si>
  <si>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</si>
  <si>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</si>
  <si>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</si>
  <si>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</si>
  <si>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</si>
  <si>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</si>
  <si>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</si>
  <si>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</si>
  <si>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</si>
  <si>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</si>
  <si>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</si>
  <si>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</si>
  <si>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</si>
  <si>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</si>
  <si>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</si>
  <si>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</si>
  <si>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</si>
  <si>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</si>
  <si>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</si>
  <si>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</si>
  <si>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</si>
  <si>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</si>
  <si>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</si>
  <si>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</si>
  <si>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</si>
  <si>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</si>
  <si>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</si>
  <si>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</si>
  <si>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</si>
  <si>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</si>
  <si>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</si>
  <si>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</si>
  <si>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</si>
  <si>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</si>
  <si>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</si>
  <si>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</si>
  <si>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</si>
  <si>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</si>
  <si>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</si>
  <si>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</si>
  <si>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</si>
  <si>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</si>
  <si>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</si>
  <si>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</si>
  <si>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</si>
  <si>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</si>
  <si>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</si>
  <si>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</si>
  <si>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</si>
  <si>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</si>
  <si>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</si>
  <si>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</si>
  <si>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</si>
  <si>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</si>
  <si>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</si>
  <si>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</si>
  <si>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</si>
  <si>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</si>
  <si>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</si>
  <si>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</si>
  <si>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</si>
  <si>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</si>
  <si>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</si>
  <si>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</si>
  <si>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</si>
  <si>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</si>
  <si>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</si>
  <si>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</si>
  <si>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</si>
  <si>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</si>
  <si>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</si>
  <si>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</si>
  <si>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</si>
  <si>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</si>
  <si>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</si>
  <si>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</si>
  <si>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</si>
  <si>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</si>
  <si>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</si>
  <si>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</si>
  <si>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</si>
  <si>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</si>
  <si>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</si>
  <si>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</si>
  <si>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</si>
  <si>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</si>
  <si>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</si>
  <si>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</si>
  <si>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</si>
  <si>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</si>
  <si>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</si>
  <si>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</si>
  <si>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</si>
  <si>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</si>
  <si>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</si>
  <si>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</si>
  <si>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</si>
  <si>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</si>
  <si>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</si>
  <si>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</si>
  <si>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</si>
  <si>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</si>
  <si>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</si>
  <si>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</si>
  <si>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</si>
  <si>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</si>
  <si>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</si>
  <si>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</si>
  <si>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</si>
  <si>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</si>
  <si>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</si>
  <si>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</si>
  <si>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</si>
  <si>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</si>
  <si>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</si>
  <si>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</si>
  <si>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</si>
  <si>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</si>
  <si>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</si>
  <si>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</si>
  <si>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</si>
  <si>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</si>
  <si>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</si>
  <si>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</si>
  <si>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</si>
  <si>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</si>
  <si>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</si>
  <si>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</si>
  <si>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</si>
  <si>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</si>
  <si>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</si>
  <si>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</si>
  <si>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</si>
  <si>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</si>
  <si>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</si>
  <si>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</si>
  <si>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</si>
  <si>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</si>
  <si>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</si>
  <si>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</si>
  <si>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</si>
  <si>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</si>
  <si>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</si>
  <si>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</si>
  <si>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</si>
  <si>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</si>
  <si>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</si>
  <si>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</si>
  <si>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</si>
  <si>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</si>
  <si>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</si>
  <si>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</si>
  <si>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</si>
  <si>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</si>
  <si>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</si>
  <si>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</si>
  <si>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</si>
  <si>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</si>
  <si>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</si>
  <si>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</si>
  <si>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</si>
  <si>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</si>
  <si>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</si>
  <si>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</si>
  <si>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</si>
  <si>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</si>
  <si>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</si>
  <si>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</si>
  <si>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</si>
  <si>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</si>
  <si>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</si>
  <si>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</si>
  <si>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</si>
  <si>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</si>
  <si>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</si>
  <si>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</si>
  <si>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</si>
  <si>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</si>
  <si>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</si>
  <si>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</si>
  <si>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</si>
  <si>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</si>
  <si>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</si>
  <si>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</si>
  <si>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</si>
  <si>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</si>
  <si>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</si>
  <si>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</si>
  <si>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</si>
  <si>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</si>
  <si>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</si>
  <si>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</si>
  <si>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</si>
  <si>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</si>
  <si>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</si>
  <si>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</si>
  <si>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</si>
  <si>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</si>
  <si>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</si>
  <si>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</si>
  <si>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</si>
  <si>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</si>
  <si>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</si>
  <si>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</si>
  <si>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</si>
  <si>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</si>
  <si>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</si>
  <si>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</si>
  <si>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</si>
  <si>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</si>
  <si>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</si>
  <si>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</si>
  <si>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</si>
  <si>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</si>
  <si>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</si>
  <si>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</si>
  <si>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</si>
  <si>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</si>
  <si>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</si>
  <si>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</si>
  <si>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</si>
  <si>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</si>
  <si>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</si>
  <si>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</si>
  <si>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</si>
  <si>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</si>
  <si>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</si>
  <si>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</si>
  <si>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</si>
  <si>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</si>
  <si>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</si>
  <si>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</si>
  <si>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</si>
  <si>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</si>
  <si>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</si>
  <si>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</si>
  <si>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</si>
  <si>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</si>
  <si>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</si>
  <si>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</si>
  <si>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</si>
  <si>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</si>
  <si>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</si>
  <si>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</si>
  <si>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</si>
  <si>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</si>
  <si>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</si>
  <si>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</si>
  <si>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</si>
  <si>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</si>
  <si>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</si>
  <si>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</si>
  <si>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</si>
  <si>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</si>
  <si>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</si>
  <si>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</si>
  <si>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</si>
  <si>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</si>
  <si>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</si>
  <si>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</si>
  <si>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</si>
  <si>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</si>
  <si>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</si>
  <si>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</si>
  <si>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</si>
  <si>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</si>
  <si>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</si>
  <si>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</si>
  <si>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</si>
  <si>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</si>
  <si>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</si>
  <si>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</si>
  <si>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</si>
  <si>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</si>
  <si>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</si>
  <si>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</si>
  <si>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</si>
  <si>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</si>
  <si>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</si>
  <si>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</si>
  <si>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</si>
  <si>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</si>
  <si>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</si>
  <si>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</si>
  <si>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</si>
  <si>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</si>
  <si>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</si>
  <si>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</si>
  <si>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</si>
  <si>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</si>
  <si>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</si>
  <si>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</si>
  <si>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</si>
  <si>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</si>
  <si>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</si>
  <si>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</si>
  <si>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</si>
  <si>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</si>
  <si>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</si>
  <si>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</si>
  <si>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</si>
  <si>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</si>
  <si>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</si>
  <si>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</si>
  <si>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</si>
  <si>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</si>
  <si>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</si>
  <si>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</si>
  <si>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</si>
  <si>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</si>
  <si>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</si>
  <si>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</si>
  <si>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</si>
  <si>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</si>
  <si>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</si>
  <si>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</si>
  <si>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</si>
  <si>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</si>
  <si>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</si>
  <si>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</si>
  <si>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</si>
  <si>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</si>
  <si>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</si>
  <si>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</si>
  <si>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</si>
  <si>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</si>
  <si>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</si>
  <si>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</si>
  <si>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</si>
  <si>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</si>
  <si>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</si>
  <si>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</si>
  <si>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</si>
  <si>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</si>
  <si>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</si>
  <si>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</si>
  <si>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</si>
  <si>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</si>
  <si>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</si>
  <si>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</si>
  <si>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</si>
  <si>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</si>
  <si>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</si>
  <si>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</si>
  <si>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</si>
  <si>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</si>
  <si>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</si>
  <si>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</si>
  <si>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</si>
  <si>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</si>
  <si>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</si>
  <si>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</si>
  <si>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</si>
  <si>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</si>
  <si>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</si>
  <si>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</si>
  <si>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</si>
  <si>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</si>
  <si>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</si>
  <si>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</si>
  <si>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</si>
  <si>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</si>
  <si>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</si>
  <si>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</si>
  <si>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</si>
  <si>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</si>
  <si>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</si>
  <si>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</si>
  <si>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</si>
  <si>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</si>
  <si>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</si>
  <si>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</si>
  <si>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</si>
  <si>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</si>
  <si>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</si>
  <si>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</si>
  <si>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</si>
  <si>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</si>
  <si>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</si>
  <si>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</si>
  <si>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</si>
  <si>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</si>
  <si>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</si>
  <si>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</si>
  <si>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</si>
  <si>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</si>
  <si>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</si>
  <si>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</si>
  <si>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</si>
  <si>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</si>
  <si>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</si>
  <si>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</si>
  <si>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</si>
  <si>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</si>
  <si>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</si>
  <si>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</si>
  <si>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</si>
  <si>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</si>
  <si>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</si>
  <si>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</si>
  <si>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</si>
  <si>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</si>
  <si>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</si>
  <si>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</si>
  <si>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</si>
  <si>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</si>
  <si>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</si>
  <si>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</si>
  <si>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</si>
  <si>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</si>
  <si>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</si>
  <si>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</si>
  <si>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</si>
  <si>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</si>
  <si>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</si>
  <si>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</si>
  <si>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</si>
  <si>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</si>
  <si>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</si>
  <si>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</si>
  <si>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</si>
  <si>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</si>
  <si>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</si>
  <si>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</si>
  <si>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</si>
  <si>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</si>
  <si>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</si>
  <si>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</si>
  <si>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</si>
  <si>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</si>
  <si>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</si>
  <si>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</si>
  <si>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</si>
  <si>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</si>
  <si>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</si>
  <si>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</si>
  <si>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</si>
  <si>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</si>
  <si>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</si>
  <si>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</si>
  <si>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</si>
  <si>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</si>
  <si>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</si>
  <si>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</si>
  <si>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</si>
  <si>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</si>
  <si>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</si>
  <si>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</si>
  <si>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</si>
  <si>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</si>
  <si>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</si>
  <si>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</si>
  <si>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</si>
  <si>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</si>
  <si>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</si>
  <si>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</si>
  <si>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</si>
  <si>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</si>
  <si>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</si>
  <si>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</si>
  <si>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</si>
  <si>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</si>
  <si>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</si>
  <si>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</si>
  <si>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</si>
  <si>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</si>
  <si>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</si>
  <si>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</si>
  <si>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</si>
  <si>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</si>
  <si>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</si>
  <si>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</si>
  <si>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</si>
  <si>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</si>
  <si>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</si>
  <si>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</si>
  <si>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</si>
  <si>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</si>
  <si>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</si>
  <si>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</si>
  <si>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</si>
  <si>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</si>
  <si>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</si>
  <si>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</si>
  <si>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</si>
  <si>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</si>
  <si>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</si>
  <si>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</si>
  <si>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</si>
  <si>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</si>
  <si>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</si>
  <si>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</si>
  <si>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</si>
  <si>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</si>
  <si>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</si>
  <si>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</si>
  <si>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</si>
  <si>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</si>
  <si>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</si>
  <si>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</si>
  <si>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</si>
  <si>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</si>
  <si>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</si>
  <si>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</si>
  <si>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</si>
  <si>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</si>
  <si>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</si>
  <si>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</si>
  <si>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</si>
  <si>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</si>
  <si>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</si>
  <si>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</si>
  <si>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</si>
  <si>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</si>
  <si>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</si>
  <si>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</si>
  <si>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</si>
  <si>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</si>
  <si>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</si>
  <si>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</si>
  <si>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</si>
  <si>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</si>
  <si>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</si>
  <si>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</si>
  <si>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</si>
  <si>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</si>
  <si>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</si>
  <si>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</si>
  <si>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</si>
  <si>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</si>
  <si>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</si>
  <si>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</si>
  <si>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</si>
  <si>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</si>
  <si>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</si>
  <si>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</si>
  <si>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</si>
  <si>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</si>
  <si>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</si>
  <si>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</si>
  <si>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</si>
  <si>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</si>
  <si>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</si>
  <si>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</si>
  <si>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</si>
  <si>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</si>
  <si>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</si>
  <si>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</si>
  <si>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</si>
  <si>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</si>
  <si>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</si>
  <si>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</si>
  <si>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</si>
  <si>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</si>
  <si>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</si>
  <si>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</si>
  <si>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</si>
  <si>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</si>
  <si>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</si>
  <si>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</si>
  <si>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</si>
  <si>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</si>
  <si>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</si>
  <si>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</si>
  <si>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</si>
  <si>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</si>
  <si>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</si>
  <si>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</si>
  <si>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</si>
  <si>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</si>
  <si>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</si>
  <si>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</si>
  <si>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</si>
  <si>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</si>
  <si>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</si>
  <si>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</si>
  <si>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</si>
  <si>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</si>
  <si>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</si>
  <si>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</si>
  <si>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</si>
  <si>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</si>
  <si>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</si>
  <si>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</si>
  <si>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</si>
  <si>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</si>
  <si>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</si>
  <si>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</si>
  <si>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</si>
  <si>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</si>
  <si>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</si>
  <si>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</si>
  <si>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</si>
  <si>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</si>
  <si>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</si>
  <si>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</si>
  <si>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</si>
  <si>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</si>
  <si>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</si>
  <si>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</si>
  <si>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</si>
  <si>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</si>
  <si>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</si>
  <si>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</si>
  <si>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</si>
  <si>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</si>
  <si>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</si>
  <si>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</si>
  <si>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</si>
  <si>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</si>
  <si>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</si>
  <si>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</si>
  <si>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</si>
  <si>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</si>
  <si>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</si>
  <si>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</si>
  <si>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</si>
  <si>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</si>
  <si>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</si>
  <si>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</si>
  <si>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</si>
  <si>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</si>
  <si>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</si>
  <si>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</si>
  <si>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</si>
  <si>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</si>
  <si>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</si>
  <si>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</si>
  <si>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</si>
  <si>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</si>
  <si>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</si>
  <si>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</si>
  <si>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</si>
  <si>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</si>
  <si>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</si>
  <si>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</si>
  <si>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</si>
  <si>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</si>
  <si>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</si>
  <si>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</si>
  <si>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</si>
  <si>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</si>
  <si>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</si>
  <si>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</si>
  <si>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</si>
  <si>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</si>
  <si>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</si>
  <si>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</si>
  <si>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</si>
  <si>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</si>
  <si>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</si>
  <si>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</si>
  <si>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</si>
  <si>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</si>
  <si>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</si>
  <si>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</si>
  <si>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</si>
  <si>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</si>
  <si>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</si>
  <si>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</si>
  <si>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</si>
  <si>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</si>
  <si>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</si>
  <si>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</si>
  <si>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</si>
  <si>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</si>
  <si>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</si>
  <si>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</si>
  <si>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</si>
  <si>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</si>
  <si>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</si>
  <si>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</si>
  <si>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</si>
  <si>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</si>
  <si>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</si>
  <si>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</si>
  <si>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</si>
  <si>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</si>
  <si>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</si>
  <si>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</si>
  <si>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</si>
  <si>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</si>
  <si>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</si>
  <si>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</si>
  <si>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</si>
  <si>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</si>
  <si>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</si>
  <si>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</si>
  <si>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</si>
  <si>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</si>
  <si>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</si>
  <si>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</si>
  <si>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</si>
  <si>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</si>
  <si>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</si>
  <si>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</si>
  <si>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</si>
  <si>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</si>
  <si>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</si>
  <si>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</si>
  <si>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</si>
  <si>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</si>
  <si>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</si>
  <si>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</si>
  <si>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</si>
  <si>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</si>
  <si>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</si>
  <si>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</si>
  <si>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</si>
  <si>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</si>
  <si>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</si>
  <si>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</si>
  <si>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</si>
  <si>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</si>
  <si>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</si>
  <si>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</si>
  <si>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</si>
  <si>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</si>
  <si>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</si>
  <si>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</si>
  <si>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</si>
  <si>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</si>
  <si>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</si>
  <si>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</si>
  <si>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</si>
  <si>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</si>
  <si>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</si>
  <si>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</si>
  <si>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</si>
  <si>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</si>
  <si>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</si>
  <si>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</si>
  <si>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</si>
  <si>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</si>
  <si>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</si>
  <si>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</si>
  <si>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</si>
  <si>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</si>
  <si>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</si>
  <si>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</si>
  <si>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</si>
  <si>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</si>
  <si>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</si>
  <si>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</si>
  <si>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</si>
  <si>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</si>
  <si>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</si>
  <si>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</si>
  <si>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</si>
  <si>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</si>
  <si>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</si>
  <si>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</si>
  <si>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</si>
  <si>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</si>
  <si>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</si>
  <si>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</si>
  <si>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</si>
  <si>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</si>
  <si>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</si>
  <si>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</si>
  <si>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</si>
  <si>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</si>
  <si>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</si>
  <si>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</si>
  <si>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</si>
  <si>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</si>
  <si>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</si>
  <si>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</si>
  <si>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</si>
  <si>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</si>
  <si>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</si>
  <si>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</si>
  <si>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</si>
  <si>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</si>
  <si>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</si>
  <si>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</si>
  <si>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</si>
  <si>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</si>
  <si>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</si>
  <si>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</si>
  <si>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</si>
  <si>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</si>
  <si>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</si>
  <si>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</si>
  <si>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</si>
  <si>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</si>
  <si>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</si>
  <si>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</si>
  <si>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</si>
  <si>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</si>
  <si>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</si>
  <si>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</si>
  <si>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</si>
  <si>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</si>
  <si>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</si>
  <si>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</si>
  <si>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</si>
  <si>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</si>
  <si>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</si>
  <si>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</si>
  <si>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</si>
  <si>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</si>
  <si>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</si>
  <si>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</si>
  <si>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</si>
  <si>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</si>
  <si>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</si>
  <si>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</si>
  <si>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</si>
  <si>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</si>
  <si>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</si>
  <si>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</si>
  <si>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</si>
  <si>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</si>
  <si>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</si>
  <si>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</si>
  <si>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</si>
  <si>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</si>
  <si>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</si>
  <si>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</si>
  <si>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</si>
  <si>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</si>
  <si>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</si>
  <si>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</si>
  <si>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</si>
  <si>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</si>
  <si>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</si>
  <si>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</si>
  <si>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</si>
  <si>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</si>
  <si>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</si>
  <si>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</si>
  <si>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</si>
  <si>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</si>
  <si>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</si>
  <si>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</si>
  <si>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</si>
  <si>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</si>
  <si>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</si>
  <si>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</si>
  <si>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</si>
  <si>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</si>
  <si>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</si>
  <si>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</si>
  <si>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</si>
  <si>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</si>
  <si>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</si>
  <si>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</si>
  <si>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</si>
  <si>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</si>
  <si>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</si>
  <si>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</si>
  <si>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</si>
  <si>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</si>
  <si>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</si>
  <si>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</si>
  <si>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</si>
  <si>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</si>
  <si>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</si>
  <si>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</si>
  <si>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</si>
  <si>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</si>
  <si>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</si>
  <si>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</si>
  <si>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</si>
  <si>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</si>
  <si>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</si>
  <si>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</si>
  <si>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</si>
  <si>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</si>
  <si>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</si>
  <si>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</si>
  <si>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</si>
  <si>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</si>
  <si>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</si>
  <si>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</si>
  <si>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</si>
  <si>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</si>
  <si>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</si>
  <si>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</si>
  <si>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</si>
  <si>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</si>
  <si>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</si>
  <si>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</si>
  <si>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</si>
  <si>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</si>
  <si>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</si>
  <si>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</si>
  <si>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</si>
  <si>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</si>
  <si>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</si>
  <si>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</si>
  <si>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</si>
  <si>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</si>
  <si>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</si>
  <si>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</si>
  <si>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</si>
  <si>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</si>
  <si>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</si>
  <si>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</si>
  <si>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</si>
  <si>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</si>
  <si>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</si>
  <si>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</si>
  <si>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</si>
  <si>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</si>
  <si>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</si>
  <si>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</si>
  <si>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</si>
  <si>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</si>
  <si>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</si>
  <si>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</si>
  <si>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</si>
  <si>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</si>
  <si>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</si>
  <si>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</si>
  <si>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</si>
  <si>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</si>
  <si>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</si>
  <si>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</si>
  <si>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</si>
  <si>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</si>
  <si>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</si>
  <si>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</si>
  <si>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</si>
  <si>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</si>
  <si>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</si>
  <si>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</si>
  <si>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</si>
  <si>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</si>
  <si>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</si>
  <si>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</si>
  <si>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</si>
  <si>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</si>
  <si>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</si>
  <si>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</si>
  <si>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</si>
  <si>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</si>
  <si>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</si>
  <si>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</si>
  <si>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</si>
  <si>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</si>
  <si>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</si>
  <si>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</si>
  <si>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</si>
  <si>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</si>
  <si>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</si>
  <si>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</si>
  <si>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</si>
  <si>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</si>
  <si>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</si>
  <si>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</si>
  <si>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</si>
  <si>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</si>
  <si>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</si>
  <si>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</si>
  <si>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</si>
  <si>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</si>
  <si>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</si>
  <si>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</si>
  <si>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</si>
  <si>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</si>
  <si>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</si>
  <si>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</si>
  <si>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</si>
  <si>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</si>
  <si>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</si>
  <si>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</si>
  <si>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</si>
  <si>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</si>
  <si>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</si>
  <si>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</si>
  <si>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</si>
  <si>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</si>
  <si>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</si>
  <si>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</si>
  <si>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</si>
  <si>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</si>
  <si>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</si>
  <si>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</si>
  <si>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</si>
  <si>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</si>
  <si>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</si>
  <si>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</si>
  <si>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</si>
  <si>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</si>
  <si>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</si>
  <si>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</si>
  <si>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</si>
  <si>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</si>
  <si>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</si>
  <si>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</si>
  <si>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</si>
  <si>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</si>
  <si>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</si>
  <si>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</si>
  <si>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</si>
  <si>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</si>
  <si>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</si>
  <si>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</si>
  <si>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</si>
  <si>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</si>
  <si>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</si>
  <si>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</si>
  <si>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</si>
  <si>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</si>
  <si>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</si>
  <si>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</si>
  <si>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</si>
  <si>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</si>
  <si>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</si>
  <si>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</si>
  <si>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</si>
  <si>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</si>
  <si>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</si>
  <si>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</si>
  <si>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</si>
  <si>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</si>
  <si>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</si>
  <si>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</si>
  <si>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</si>
  <si>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</si>
  <si>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</si>
  <si>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</si>
  <si>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</si>
  <si>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</si>
  <si>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</si>
  <si>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</si>
  <si>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</si>
  <si>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</si>
  <si>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</si>
  <si>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</si>
  <si>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</si>
  <si>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</si>
  <si>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</si>
  <si>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</si>
  <si>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</si>
  <si>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</si>
  <si>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</si>
  <si>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</si>
  <si>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</si>
  <si>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</si>
  <si>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</si>
  <si>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</si>
  <si>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</si>
  <si>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</si>
  <si>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</si>
  <si>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</si>
  <si>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</si>
  <si>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</si>
  <si>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</si>
  <si>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</si>
  <si>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</si>
  <si>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</si>
  <si>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</si>
  <si>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</si>
  <si>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</si>
  <si>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</si>
  <si>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</si>
  <si>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</si>
  <si>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</si>
  <si>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</si>
  <si>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</si>
  <si>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</si>
  <si>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</si>
  <si>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</si>
  <si>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</si>
  <si>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</si>
  <si>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</si>
  <si>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</si>
  <si>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</si>
  <si>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</si>
  <si>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</si>
  <si>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</si>
  <si>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</si>
  <si>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</si>
  <si>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</si>
  <si>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</si>
  <si>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</si>
  <si>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</si>
  <si>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</si>
  <si>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</si>
  <si>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</si>
  <si>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</si>
  <si>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</si>
  <si>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</si>
  <si>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</si>
  <si>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</si>
  <si>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</si>
  <si>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</si>
  <si>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</si>
  <si>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</si>
  <si>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</si>
  <si>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</si>
  <si>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</si>
  <si>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</si>
  <si>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</si>
  <si>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</si>
  <si>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</si>
  <si>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</si>
  <si>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</si>
  <si>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</si>
  <si>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</si>
  <si>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</si>
  <si>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</si>
  <si>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</si>
  <si>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</si>
  <si>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</si>
  <si>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</si>
  <si>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</si>
  <si>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</si>
  <si>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</si>
  <si>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</si>
  <si>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</si>
  <si>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</si>
  <si>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</si>
  <si>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</si>
  <si>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</si>
  <si>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</si>
  <si>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</si>
  <si>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</si>
  <si>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</si>
  <si>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</si>
  <si>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</si>
  <si>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</si>
  <si>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</si>
  <si>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</si>
  <si>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</si>
  <si>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</si>
  <si>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</si>
  <si>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</si>
  <si>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</si>
  <si>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</si>
  <si>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</si>
  <si>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</si>
  <si>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</si>
  <si>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</si>
  <si>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</si>
  <si>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</si>
  <si>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</si>
  <si>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</si>
  <si>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</si>
  <si>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</si>
  <si>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</si>
  <si>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</si>
  <si>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</si>
  <si>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</si>
  <si>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</si>
  <si>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</si>
  <si>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</si>
  <si>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</si>
  <si>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</si>
  <si>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</si>
  <si>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</si>
  <si>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</si>
  <si>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</si>
  <si>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</si>
  <si>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</si>
  <si>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</si>
  <si>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</si>
  <si>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</si>
  <si>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</si>
  <si>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</si>
  <si>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</si>
  <si>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</si>
  <si>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</si>
  <si>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</si>
  <si>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</si>
  <si>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</si>
  <si>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</si>
  <si>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</si>
  <si>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</si>
  <si>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</si>
  <si>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</si>
  <si>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</si>
  <si>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</si>
  <si>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</si>
  <si>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</si>
  <si>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</si>
  <si>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</si>
  <si>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</si>
  <si>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</si>
  <si>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</si>
  <si>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</si>
  <si>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</si>
  <si>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</si>
  <si>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</si>
  <si>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</si>
  <si>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</si>
  <si>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</si>
  <si>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</si>
  <si>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</si>
  <si>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</si>
  <si>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</si>
  <si>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</si>
  <si>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</si>
  <si>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</si>
  <si>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</si>
  <si>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</si>
  <si>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</si>
  <si>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</si>
  <si>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</si>
  <si>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</si>
  <si>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</si>
  <si>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</si>
  <si>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</si>
  <si>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</si>
  <si>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</si>
  <si>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</si>
  <si>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</si>
  <si>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</si>
  <si>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</si>
  <si>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</si>
  <si>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</si>
  <si>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</si>
  <si>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</si>
  <si>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</si>
  <si>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</si>
  <si>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</si>
  <si>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</si>
  <si>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</si>
  <si>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</si>
  <si>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</si>
  <si>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</si>
  <si>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</si>
  <si>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</si>
  <si>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</si>
  <si>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</si>
  <si>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</si>
  <si>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</si>
  <si>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</si>
  <si>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</si>
  <si>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</si>
  <si>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</si>
  <si>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</si>
  <si>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</si>
  <si>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</si>
  <si>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</si>
  <si>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</si>
  <si>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</si>
  <si>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</si>
  <si>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</si>
  <si>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</si>
  <si>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</si>
  <si>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</si>
  <si>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</si>
  <si>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</si>
  <si>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</si>
  <si>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</si>
  <si>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</si>
  <si>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</si>
  <si>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</si>
  <si>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</si>
  <si>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</si>
  <si>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</si>
  <si>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</si>
  <si>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</si>
  <si>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</si>
  <si>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</si>
  <si>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</si>
  <si>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</si>
  <si>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</si>
  <si>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</si>
  <si>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</si>
  <si>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</si>
  <si>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</si>
  <si>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</si>
  <si>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</si>
  <si>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</si>
  <si>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</si>
  <si>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</si>
  <si>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</si>
  <si>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</si>
  <si>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</si>
  <si>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</si>
  <si>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</si>
  <si>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</si>
  <si>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</si>
  <si>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</si>
  <si>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</si>
  <si>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</si>
  <si>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</si>
  <si>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</si>
  <si>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</si>
  <si>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</si>
  <si>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</si>
  <si>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</si>
  <si>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</si>
  <si>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</si>
  <si>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</si>
  <si>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</si>
  <si>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</si>
  <si>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</si>
  <si>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</si>
  <si>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</si>
  <si>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</si>
  <si>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</si>
  <si>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</si>
  <si>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</si>
  <si>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</si>
  <si>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</si>
  <si>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</si>
  <si>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</si>
  <si>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</si>
  <si>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</si>
  <si>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</si>
  <si>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</si>
  <si>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</si>
  <si>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</si>
  <si>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</si>
  <si>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</si>
  <si>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</si>
  <si>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</si>
  <si>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</si>
  <si>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</si>
  <si>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</si>
  <si>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</si>
  <si>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</si>
  <si>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</si>
  <si>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</si>
  <si>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</si>
  <si>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</si>
  <si>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</si>
  <si>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</si>
  <si>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</si>
  <si>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</si>
  <si>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</si>
  <si>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</si>
  <si>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</si>
  <si>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</si>
  <si>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</si>
  <si>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</si>
  <si>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</si>
  <si>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</si>
  <si>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</si>
  <si>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</si>
  <si>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</si>
  <si>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</si>
  <si>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</si>
  <si>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</si>
  <si>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</si>
  <si>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</si>
  <si>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</si>
  <si>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</si>
  <si>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</si>
  <si>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</si>
  <si>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</si>
  <si>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</si>
  <si>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</si>
  <si>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</si>
  <si>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</si>
  <si>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</si>
  <si>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</si>
  <si>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</si>
  <si>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</si>
  <si>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</si>
  <si>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</si>
  <si>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</si>
  <si>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</si>
  <si>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</si>
  <si>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</si>
  <si>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</si>
  <si>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</si>
  <si>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</si>
  <si>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</si>
  <si>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</si>
  <si>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</si>
  <si>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</si>
  <si>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</si>
  <si>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</si>
  <si>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</si>
  <si>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</si>
  <si>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</si>
  <si>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</si>
  <si>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</si>
  <si>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</si>
  <si>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</si>
  <si>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</si>
  <si>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</si>
  <si>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</si>
  <si>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</si>
  <si>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</si>
  <si>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</si>
  <si>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</si>
  <si>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</si>
  <si>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</si>
  <si>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</si>
  <si>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</si>
  <si>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</si>
  <si>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</si>
  <si>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</si>
  <si>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</si>
  <si>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</si>
  <si>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</si>
  <si>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</si>
  <si>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</si>
  <si>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</si>
  <si>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</si>
  <si>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</si>
  <si>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</si>
  <si>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</si>
  <si>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</si>
  <si>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</si>
  <si>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</si>
  <si>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</si>
  <si>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</si>
  <si>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</si>
  <si>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</si>
  <si>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</si>
  <si>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</si>
  <si>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</si>
  <si>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</si>
  <si>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</si>
  <si>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</si>
  <si>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</si>
  <si>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</si>
  <si>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</si>
  <si>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</si>
  <si>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</si>
  <si>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</si>
  <si>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</si>
  <si>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</si>
  <si>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</si>
  <si>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</si>
  <si>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</si>
  <si>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</si>
  <si>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</si>
  <si>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</si>
  <si>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</si>
  <si>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</si>
  <si>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</si>
  <si>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</si>
  <si>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</si>
  <si>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</si>
  <si>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</si>
  <si>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</si>
  <si>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</si>
  <si>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</si>
  <si>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</si>
  <si>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</si>
  <si>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</si>
  <si>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</si>
  <si>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</si>
  <si>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</si>
  <si>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</si>
  <si>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</si>
  <si>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</si>
  <si>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</si>
  <si>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</si>
  <si>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</si>
  <si>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</si>
  <si>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</si>
  <si>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</si>
  <si>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</si>
  <si>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</si>
  <si>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</si>
  <si>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</si>
  <si>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</si>
  <si>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</si>
  <si>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</si>
  <si>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</si>
  <si>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</si>
  <si>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</si>
  <si>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</si>
  <si>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</si>
  <si>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</si>
  <si>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</si>
  <si>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</si>
  <si>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</si>
  <si>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</si>
  <si>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</si>
  <si>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</si>
  <si>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</si>
  <si>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</si>
  <si>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</si>
  <si>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</si>
  <si>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</si>
  <si>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</si>
  <si>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</si>
  <si>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</si>
  <si>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</si>
  <si>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</si>
  <si>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</si>
  <si>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</si>
  <si>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</si>
  <si>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</si>
  <si>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</si>
  <si>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</si>
  <si>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</si>
  <si>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</si>
  <si>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</si>
  <si>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</si>
  <si>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</si>
  <si>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</si>
  <si>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</si>
  <si>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</si>
  <si>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</si>
  <si>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</si>
  <si>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</si>
  <si>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</si>
  <si>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</si>
  <si>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</si>
  <si>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</si>
  <si>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</si>
  <si>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</si>
  <si>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</si>
  <si>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</si>
  <si>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</si>
  <si>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</si>
  <si>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</si>
  <si>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</si>
  <si>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</si>
  <si>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</si>
  <si>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</si>
  <si>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</si>
  <si>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</si>
  <si>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</si>
  <si>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</si>
  <si>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</si>
  <si>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</si>
  <si>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</si>
  <si>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</si>
  <si>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</si>
  <si>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</si>
  <si>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</si>
  <si>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</si>
  <si>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</si>
  <si>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</si>
  <si>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</si>
  <si>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</si>
  <si>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</si>
  <si>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</si>
  <si>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</si>
  <si>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</si>
  <si>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</si>
  <si>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</si>
  <si>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</si>
  <si>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</si>
  <si>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</si>
  <si>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</si>
  <si>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</si>
  <si>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</si>
  <si>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</si>
  <si>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</si>
  <si>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</si>
  <si>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</si>
  <si>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</si>
  <si>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</si>
  <si>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</si>
  <si>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</si>
  <si>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</si>
  <si>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</si>
  <si>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</si>
  <si>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</si>
  <si>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</si>
  <si>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</si>
  <si>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</si>
  <si>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</si>
  <si>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</si>
  <si>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</si>
  <si>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</si>
  <si>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</si>
  <si>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</si>
  <si>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</si>
  <si>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</si>
  <si>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</si>
  <si>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</si>
  <si>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</si>
  <si>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</si>
  <si>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</si>
  <si>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</si>
  <si>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</si>
  <si>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</si>
  <si>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</si>
  <si>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</si>
  <si>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</si>
  <si>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</si>
  <si>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</si>
  <si>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</si>
  <si>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</si>
  <si>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</si>
  <si>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</si>
  <si>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</si>
  <si>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</si>
  <si>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</si>
  <si>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</si>
  <si>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</si>
  <si>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</si>
  <si>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</si>
  <si>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</si>
  <si>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</si>
  <si>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</si>
  <si>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</si>
  <si>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</si>
  <si>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</si>
  <si>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</si>
  <si>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</si>
  <si>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</si>
  <si>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</si>
  <si>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</si>
  <si>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</si>
  <si>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</si>
  <si>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</si>
  <si>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</si>
  <si>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</si>
  <si>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</si>
  <si>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</si>
  <si>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</si>
  <si>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</si>
  <si>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</si>
  <si>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</si>
  <si>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</si>
  <si>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</si>
  <si>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</si>
  <si>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</si>
  <si>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</si>
  <si>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</si>
  <si>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</si>
  <si>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</si>
  <si>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</si>
  <si>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</si>
  <si>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</si>
  <si>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</si>
  <si>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</si>
  <si>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</si>
  <si>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</si>
  <si>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</si>
  <si>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</si>
  <si>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</si>
  <si>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</si>
  <si>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</si>
  <si>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</si>
  <si>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</si>
  <si>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</si>
  <si>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</si>
  <si>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</si>
  <si>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</si>
  <si>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</si>
  <si>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</si>
  <si>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</si>
  <si>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</si>
  <si>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</si>
  <si>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</si>
  <si>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</si>
  <si>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</si>
  <si>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</si>
  <si>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</si>
  <si>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</si>
  <si>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</si>
  <si>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</si>
  <si>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</si>
  <si>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</si>
  <si>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</si>
  <si>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</si>
  <si>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</si>
  <si>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</si>
  <si>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</si>
  <si>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</si>
  <si>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</si>
  <si>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</si>
  <si>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</si>
  <si>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</si>
  <si>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</si>
  <si>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</si>
  <si>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</si>
  <si>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</si>
  <si>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</si>
  <si>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</si>
  <si>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</si>
  <si>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</si>
  <si>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</si>
  <si>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</si>
  <si>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</si>
  <si>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</si>
  <si>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</si>
  <si>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</si>
  <si>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</si>
  <si>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</si>
  <si>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</si>
  <si>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</si>
  <si>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</si>
  <si>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</si>
  <si>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</si>
  <si>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</si>
  <si>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</si>
  <si>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</si>
  <si>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</si>
  <si>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</si>
  <si>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</si>
  <si>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</si>
  <si>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</si>
  <si>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</si>
  <si>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</si>
  <si>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</si>
  <si>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</si>
  <si>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</si>
  <si>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</si>
  <si>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</si>
  <si>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</si>
  <si>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</si>
  <si>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</si>
  <si>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</si>
  <si>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</si>
  <si>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</si>
  <si>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</si>
  <si>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</si>
  <si>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</si>
  <si>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</si>
  <si>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</si>
  <si>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</si>
  <si>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</si>
  <si>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</si>
  <si>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</si>
  <si>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</si>
  <si>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</si>
  <si>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</si>
  <si>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</si>
  <si>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</si>
  <si>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</si>
  <si>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</si>
  <si>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</si>
  <si>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</si>
  <si>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</si>
  <si>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</si>
  <si>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</si>
  <si>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</si>
  <si>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</si>
  <si>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</si>
  <si>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</si>
  <si>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</si>
  <si>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</si>
  <si>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</si>
  <si>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</si>
  <si>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</si>
  <si>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</si>
  <si>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</si>
  <si>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</si>
  <si>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</si>
  <si>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</si>
  <si>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</si>
  <si>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</si>
  <si>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</si>
  <si>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</si>
  <si>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</si>
  <si>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</si>
  <si>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</si>
  <si>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</si>
  <si>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</si>
  <si>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</si>
  <si>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</si>
  <si>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</si>
  <si>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</si>
  <si>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</si>
  <si>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</si>
  <si>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</si>
  <si>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</si>
  <si>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</si>
  <si>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</si>
  <si>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</si>
  <si>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</si>
  <si>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</si>
  <si>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</si>
  <si>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</si>
  <si>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</si>
  <si>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</si>
  <si>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</si>
  <si>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</si>
  <si>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</si>
  <si>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</si>
  <si>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</si>
  <si>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</si>
  <si>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</si>
  <si>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</si>
  <si>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</si>
  <si>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</si>
  <si>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</si>
  <si>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</si>
  <si>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</si>
  <si>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</si>
  <si>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</si>
  <si>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</si>
  <si>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</si>
  <si>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</si>
  <si>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</si>
  <si>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</si>
  <si>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</si>
  <si>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</si>
  <si>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</si>
  <si>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</si>
  <si>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</si>
  <si>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</si>
  <si>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</si>
  <si>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</si>
  <si>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</si>
  <si>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</si>
  <si>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</si>
  <si>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</si>
  <si>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</si>
  <si>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</si>
  <si>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</si>
  <si>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</si>
  <si>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</si>
  <si>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</si>
  <si>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</si>
  <si>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</si>
  <si>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</si>
  <si>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</si>
  <si>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</si>
  <si>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</si>
  <si>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</si>
  <si>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</si>
  <si>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</si>
  <si>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</si>
  <si>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</si>
  <si>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</si>
  <si>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</si>
  <si>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</si>
  <si>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</si>
  <si>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</si>
  <si>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</si>
  <si>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</si>
  <si>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</si>
  <si>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</si>
  <si>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</si>
  <si>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</si>
  <si>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</si>
  <si>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</si>
  <si>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</si>
  <si>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</si>
  <si>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</si>
  <si>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</si>
  <si>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</si>
  <si>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</si>
  <si>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</si>
  <si>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</si>
  <si>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</si>
  <si>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</si>
  <si>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</si>
  <si>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</si>
  <si>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</si>
  <si>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</si>
  <si>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</si>
  <si>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</si>
  <si>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</si>
  <si>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</si>
  <si>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</si>
  <si>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</si>
  <si>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</si>
  <si>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</si>
  <si>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</si>
  <si>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</si>
  <si>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</si>
  <si>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</si>
  <si>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</si>
  <si>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</si>
  <si>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</si>
  <si>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</si>
  <si>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</si>
  <si>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</si>
  <si>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</si>
  <si>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</si>
  <si>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</si>
  <si>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</si>
  <si>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</si>
  <si>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</si>
  <si>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</si>
  <si>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</si>
  <si>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</si>
  <si>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</si>
  <si>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</si>
  <si>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</si>
  <si>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</si>
  <si>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</si>
  <si>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</si>
  <si>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</si>
  <si>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</si>
  <si>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</si>
  <si>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</si>
  <si>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</si>
  <si>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</si>
  <si>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</si>
  <si>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</si>
  <si>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</si>
  <si>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</si>
  <si>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</si>
  <si>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</si>
  <si>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</si>
  <si>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</si>
  <si>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</si>
  <si>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</si>
  <si>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</si>
  <si>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</si>
  <si>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</si>
  <si>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</si>
  <si>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</si>
  <si>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</si>
  <si>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</si>
  <si>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</si>
  <si>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</si>
  <si>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</si>
  <si>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</si>
  <si>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</si>
  <si>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</si>
  <si>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</si>
  <si>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</si>
  <si>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</si>
  <si>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</si>
  <si>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</si>
  <si>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</si>
  <si>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</si>
  <si>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</si>
  <si>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</si>
  <si>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</si>
  <si>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</si>
  <si>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</si>
  <si>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</si>
  <si>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</si>
  <si>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</si>
  <si>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</si>
  <si>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</si>
  <si>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</si>
  <si>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</si>
  <si>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</si>
  <si>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</si>
  <si>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</si>
  <si>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</si>
  <si>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</si>
  <si>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</si>
  <si>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</si>
  <si>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</si>
  <si>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</si>
  <si>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</si>
  <si>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</si>
  <si>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</si>
  <si>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</si>
  <si>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</si>
  <si>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</si>
  <si>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</si>
  <si>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</si>
  <si>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</si>
  <si>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</si>
  <si>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</si>
  <si>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</si>
  <si>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</si>
  <si>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</si>
  <si>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</si>
  <si>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</si>
  <si>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</si>
  <si>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</si>
  <si>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</si>
  <si>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</si>
  <si>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</si>
  <si>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</si>
  <si>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</si>
  <si>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</si>
  <si>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</si>
  <si>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</si>
  <si>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</si>
  <si>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</si>
  <si>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</si>
  <si>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</si>
  <si>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</si>
  <si>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</si>
  <si>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</si>
  <si>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</si>
  <si>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</si>
  <si>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</si>
  <si>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</si>
  <si>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</si>
  <si>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</si>
  <si>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</si>
  <si>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</si>
  <si>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</si>
  <si>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</si>
  <si>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</si>
  <si>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</si>
  <si>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</si>
  <si>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</si>
  <si>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</si>
  <si>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</si>
  <si>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</si>
  <si>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</si>
  <si>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</si>
  <si>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</si>
  <si>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</si>
  <si>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</si>
  <si>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</si>
  <si>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</si>
  <si>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</si>
  <si>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</si>
  <si>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</si>
  <si>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</si>
  <si>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</si>
  <si>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</si>
  <si>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</si>
  <si>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</si>
  <si>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</si>
  <si>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</si>
  <si>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</si>
  <si>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</si>
  <si>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</si>
  <si>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</si>
  <si>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</si>
  <si>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</si>
  <si>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</si>
  <si>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</si>
  <si>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</si>
  <si>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</si>
  <si>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</si>
  <si>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</si>
  <si>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</si>
  <si>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</si>
  <si>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</si>
  <si>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</si>
  <si>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</si>
  <si>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</si>
  <si>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</si>
  <si>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</si>
  <si>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</si>
  <si>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</si>
  <si>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</si>
  <si>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</si>
  <si>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</si>
  <si>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</si>
  <si>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</si>
  <si>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</si>
  <si>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</si>
  <si>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</si>
  <si>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</si>
  <si>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</si>
  <si>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</si>
  <si>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</si>
  <si>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</si>
  <si>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</si>
  <si>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</si>
  <si>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</si>
  <si>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</si>
  <si>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</si>
  <si>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</si>
  <si>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</si>
  <si>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</si>
  <si>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</si>
  <si>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</si>
  <si>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</si>
  <si>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</si>
  <si>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</si>
  <si>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</si>
  <si>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</si>
  <si>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</si>
  <si>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</si>
  <si>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</si>
  <si>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</si>
  <si>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</si>
  <si>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</si>
  <si>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</si>
  <si>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</si>
  <si>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</si>
  <si>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</si>
  <si>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</si>
  <si>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</si>
  <si>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</si>
  <si>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</si>
  <si>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</si>
  <si>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</si>
  <si>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</si>
  <si>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</si>
  <si>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</si>
  <si>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</si>
  <si>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</si>
  <si>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</si>
  <si>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</si>
  <si>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</si>
  <si>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</si>
  <si>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</si>
  <si>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</si>
  <si>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</si>
  <si>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</si>
  <si>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</si>
  <si>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</si>
  <si>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</si>
  <si>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</si>
  <si>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</si>
  <si>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</si>
  <si>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</si>
  <si>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</si>
  <si>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</si>
  <si>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</si>
  <si>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</si>
  <si>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</si>
  <si>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</si>
  <si>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</si>
  <si>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</si>
  <si>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</si>
  <si>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</si>
  <si>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</si>
  <si>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</si>
  <si>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</si>
  <si>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</si>
  <si>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</si>
  <si>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</si>
  <si>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</si>
  <si>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</si>
  <si>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</si>
  <si>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</si>
  <si>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</si>
  <si>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</si>
  <si>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</si>
  <si>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</si>
  <si>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</si>
  <si>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</si>
  <si>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</si>
  <si>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</si>
  <si>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</si>
  <si>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</si>
  <si>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</si>
  <si>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</si>
  <si>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</si>
  <si>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</si>
  <si>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</si>
  <si>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</si>
  <si>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</si>
  <si>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</si>
  <si>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</si>
  <si>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</si>
  <si>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</si>
  <si>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</si>
  <si>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</si>
  <si>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</si>
  <si>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</si>
  <si>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</si>
  <si>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</si>
  <si>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</si>
  <si>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</si>
  <si>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</si>
  <si>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</si>
  <si>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</si>
  <si>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</si>
  <si>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</si>
  <si>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</si>
  <si>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</si>
  <si>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</si>
  <si>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</si>
  <si>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</si>
  <si>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</si>
  <si>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</si>
  <si>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</si>
  <si>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</si>
  <si>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</si>
  <si>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</si>
  <si>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</si>
  <si>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</si>
  <si>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</si>
  <si>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</si>
  <si>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</si>
  <si>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</si>
  <si>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</si>
  <si>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</si>
  <si>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</si>
  <si>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</si>
  <si>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</si>
  <si>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</si>
  <si>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</si>
  <si>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</si>
  <si>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</si>
  <si>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</si>
  <si>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</si>
  <si>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</si>
  <si>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</si>
  <si>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</si>
  <si>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</si>
  <si>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</si>
  <si>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</si>
  <si>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</si>
  <si>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</si>
  <si>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</si>
  <si>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</si>
  <si>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</si>
  <si>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</si>
  <si>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</si>
  <si>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</si>
  <si>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</si>
  <si>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</si>
  <si>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</si>
  <si>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</si>
  <si>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</si>
  <si>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</si>
  <si>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</si>
  <si>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</si>
  <si>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</si>
  <si>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</si>
  <si>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</si>
  <si>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</si>
  <si>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</si>
  <si>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</si>
  <si>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</si>
  <si>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</si>
  <si>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</si>
  <si>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</si>
  <si>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</si>
  <si>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</si>
  <si>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</si>
  <si>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</si>
  <si>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</si>
  <si>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</si>
  <si>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</si>
  <si>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</si>
  <si>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</si>
  <si>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</si>
  <si>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</si>
  <si>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</si>
  <si>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</si>
  <si>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</si>
  <si>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</si>
  <si>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</si>
  <si>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</si>
  <si>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</si>
  <si>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</si>
  <si>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</si>
  <si>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</si>
  <si>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</si>
  <si>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</si>
  <si>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</si>
  <si>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</si>
  <si>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</si>
  <si>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</si>
  <si>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</si>
  <si>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</si>
  <si>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</si>
  <si>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</si>
  <si>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</si>
  <si>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</si>
  <si>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</si>
  <si>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</si>
  <si>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</si>
  <si>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</si>
  <si>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</si>
  <si>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</si>
  <si>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</si>
  <si>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</si>
  <si>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</si>
  <si>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</si>
  <si>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</si>
  <si>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</si>
  <si>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</si>
  <si>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</si>
  <si>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</si>
  <si>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</si>
  <si>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</si>
  <si>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</si>
  <si>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</si>
  <si>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</si>
  <si>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</si>
  <si>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</si>
  <si>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</si>
  <si>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</si>
  <si>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</si>
  <si>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</si>
  <si>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</si>
  <si>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</si>
  <si>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</si>
  <si>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</si>
  <si>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</si>
  <si>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</si>
  <si>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</si>
  <si>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</si>
  <si>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</si>
  <si>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</si>
  <si>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</si>
  <si>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</si>
  <si>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</si>
  <si>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</si>
  <si>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</si>
  <si>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</si>
  <si>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</si>
  <si>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</si>
  <si>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</si>
  <si>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</si>
  <si>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</si>
  <si>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</si>
  <si>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</si>
  <si>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</si>
  <si>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</si>
  <si>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</si>
  <si>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</si>
  <si>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</si>
  <si>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</si>
  <si>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</si>
  <si>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</si>
  <si>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</si>
  <si>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</si>
  <si>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</si>
  <si>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</si>
  <si>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</si>
  <si>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</si>
  <si>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</si>
  <si>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</si>
  <si>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</si>
  <si>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</si>
  <si>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</si>
  <si>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</si>
  <si>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</si>
  <si>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</si>
  <si>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</si>
  <si>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</si>
  <si>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</si>
  <si>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</si>
  <si>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</si>
  <si>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</si>
  <si>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</si>
  <si>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</si>
  <si>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</si>
  <si>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</si>
  <si>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</si>
  <si>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</si>
  <si>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</si>
  <si>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</si>
  <si>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</si>
  <si>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</si>
  <si>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</si>
  <si>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</si>
  <si>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</si>
  <si>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</si>
  <si>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</si>
  <si>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</si>
  <si>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</si>
  <si>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</si>
  <si>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</si>
  <si>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</si>
  <si>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</si>
  <si>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</si>
  <si>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</si>
  <si>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</si>
  <si>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</si>
  <si>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</si>
  <si>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</si>
  <si>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</si>
  <si>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</si>
  <si>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</si>
  <si>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</si>
  <si>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</si>
  <si>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</si>
  <si>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</si>
  <si>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</si>
  <si>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</si>
  <si>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</si>
  <si>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</si>
  <si>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</si>
  <si>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</si>
  <si>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</si>
  <si>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</si>
  <si>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</si>
  <si>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</si>
  <si>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</si>
  <si>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</si>
  <si>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</si>
  <si>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</si>
  <si>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</si>
  <si>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</si>
  <si>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</si>
  <si>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</si>
  <si>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</si>
  <si>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</si>
  <si>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</si>
  <si>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</si>
  <si>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</si>
  <si>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</si>
  <si>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</si>
  <si>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</si>
  <si>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</si>
  <si>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</si>
  <si>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</si>
  <si>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</si>
  <si>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</si>
  <si>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</si>
  <si>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</si>
  <si>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</si>
  <si>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</si>
  <si>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</si>
  <si>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</si>
  <si>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</si>
  <si>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</si>
  <si>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</si>
  <si>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</si>
  <si>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</si>
  <si>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</si>
  <si>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</si>
  <si>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</si>
  <si>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</si>
  <si>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</si>
  <si>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</si>
  <si>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</si>
  <si>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</si>
  <si>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</si>
  <si>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</si>
  <si>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</si>
  <si>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</si>
  <si>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</si>
  <si>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</si>
  <si>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</si>
  <si>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</si>
  <si>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</si>
  <si>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</si>
  <si>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</si>
  <si>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</si>
  <si>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</si>
  <si>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</si>
  <si>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</si>
  <si>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</si>
  <si>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</si>
  <si>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</si>
  <si>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</si>
  <si>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</si>
  <si>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</si>
  <si>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</si>
  <si>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</si>
  <si>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</si>
  <si>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</si>
  <si>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</si>
  <si>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</si>
  <si>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</si>
  <si>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</si>
  <si>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</si>
  <si>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</si>
  <si>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</si>
  <si>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</si>
  <si>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</si>
  <si>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</si>
  <si>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</si>
  <si>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</si>
  <si>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</si>
  <si>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</si>
  <si>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</si>
  <si>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</si>
  <si>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</si>
  <si>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</si>
  <si>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</si>
  <si>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</si>
  <si>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</si>
  <si>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</si>
  <si>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</si>
  <si>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</si>
  <si>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</si>
  <si>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</si>
  <si>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</si>
  <si>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</si>
  <si>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</si>
  <si>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</si>
  <si>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</si>
  <si>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</si>
  <si>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</si>
  <si>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</si>
  <si>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</si>
  <si>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</si>
  <si>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</si>
  <si>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</si>
  <si>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</si>
  <si>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</si>
  <si>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</si>
  <si>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</si>
  <si>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</si>
  <si>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</si>
  <si>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</si>
  <si>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</si>
  <si>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</si>
  <si>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</si>
  <si>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</si>
  <si>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</si>
  <si>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</si>
  <si>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</si>
  <si>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</si>
  <si>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</si>
  <si>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</si>
  <si>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</si>
  <si>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</si>
  <si>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</si>
  <si>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</si>
  <si>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</si>
  <si>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</si>
  <si>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</si>
  <si>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</si>
  <si>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</si>
  <si>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</si>
  <si>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</si>
  <si>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</si>
  <si>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</si>
  <si>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</si>
  <si>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</si>
  <si>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</si>
  <si>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</si>
  <si>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</si>
  <si>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</si>
  <si>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</si>
  <si>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</si>
  <si>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</si>
  <si>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</si>
  <si>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</si>
  <si>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</si>
  <si>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</si>
  <si>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</si>
  <si>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</si>
  <si>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</si>
  <si>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</si>
  <si>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</si>
  <si>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</si>
  <si>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</si>
  <si>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</si>
  <si>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</si>
  <si>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</si>
  <si>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</si>
  <si>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</si>
  <si>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</si>
  <si>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</si>
  <si>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</si>
  <si>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</si>
  <si>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</si>
  <si>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</si>
  <si>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</si>
  <si>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</si>
  <si>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</si>
  <si>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</si>
  <si>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</si>
  <si>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</si>
  <si>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</si>
  <si>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</si>
  <si>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</si>
  <si>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</si>
  <si>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</si>
  <si>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</si>
  <si>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</si>
  <si>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</si>
  <si>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</si>
  <si>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</si>
  <si>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</si>
  <si>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</si>
  <si>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</si>
  <si>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</si>
  <si>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</si>
  <si>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</si>
  <si>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</si>
  <si>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</si>
  <si>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</si>
  <si>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</si>
  <si>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</si>
  <si>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</si>
  <si>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</si>
  <si>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</si>
  <si>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</si>
  <si>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</si>
  <si>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</si>
  <si>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</si>
  <si>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</si>
  <si>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</si>
  <si>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</si>
  <si>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</si>
  <si>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</si>
  <si>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</si>
  <si>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</si>
  <si>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</si>
  <si>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</si>
  <si>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</si>
  <si>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</si>
  <si>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</si>
  <si>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</si>
  <si>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</si>
  <si>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</si>
  <si>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</si>
  <si>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</si>
  <si>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</si>
  <si>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</si>
  <si>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</si>
  <si>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</si>
  <si>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</si>
  <si>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</si>
  <si>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</si>
  <si>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</si>
  <si>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</si>
  <si>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</si>
  <si>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</si>
  <si>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</si>
  <si>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</si>
  <si>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</si>
  <si>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</si>
  <si>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</si>
  <si>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</si>
  <si>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</si>
  <si>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</si>
  <si>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</si>
  <si>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</si>
  <si>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</si>
  <si>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</si>
  <si>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</si>
  <si>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</si>
  <si>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</si>
  <si>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</si>
  <si>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</si>
  <si>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</si>
  <si>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</si>
  <si>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</si>
  <si>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</si>
  <si>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</si>
  <si>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</si>
  <si>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</si>
  <si>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</si>
  <si>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</si>
  <si>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</si>
  <si>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</si>
  <si>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</si>
  <si>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</si>
  <si>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</si>
  <si>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</si>
  <si>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</si>
  <si>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</si>
  <si>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</si>
  <si>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</si>
  <si>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</si>
  <si>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</si>
  <si>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</si>
  <si>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</si>
  <si>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</si>
  <si>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</si>
  <si>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</si>
  <si>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</si>
  <si>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</si>
  <si>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</si>
  <si>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</si>
  <si>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</si>
  <si>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</si>
  <si>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</si>
  <si>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</si>
  <si>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</si>
  <si>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</si>
  <si>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</si>
  <si>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</si>
  <si>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</si>
  <si>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</si>
  <si>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</si>
  <si>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</si>
  <si>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</si>
  <si>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</si>
  <si>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</si>
  <si>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</si>
  <si>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</si>
  <si>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</si>
  <si>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</si>
  <si>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</si>
  <si>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</si>
  <si>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</si>
  <si>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</si>
  <si>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</si>
  <si>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</si>
  <si>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</si>
  <si>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</si>
  <si>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</si>
  <si>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</si>
  <si>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</si>
  <si>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</si>
  <si>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</si>
  <si>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</si>
  <si>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</si>
  <si>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</si>
  <si>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</si>
  <si>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</si>
  <si>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</si>
  <si>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</si>
  <si>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</si>
  <si>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</si>
  <si>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</si>
  <si>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</si>
  <si>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</si>
  <si>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</si>
  <si>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</si>
  <si>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</si>
  <si>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</si>
  <si>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</si>
  <si>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</si>
  <si>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</si>
  <si>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</si>
  <si>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</si>
  <si>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</si>
  <si>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</si>
  <si>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</si>
  <si>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</si>
  <si>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</si>
  <si>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</si>
  <si>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</si>
  <si>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</si>
  <si>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</si>
  <si>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</si>
  <si>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</si>
  <si>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</si>
  <si>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</si>
  <si>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</si>
  <si>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</si>
  <si>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</si>
  <si>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</si>
  <si>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</si>
  <si>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</si>
  <si>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</si>
  <si>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</si>
  <si>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</si>
  <si>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</si>
  <si>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</si>
  <si>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</si>
  <si>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</si>
  <si>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</si>
  <si>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</si>
  <si>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</si>
  <si>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</si>
  <si>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</si>
  <si>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</si>
  <si>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</si>
  <si>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</si>
  <si>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</si>
  <si>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</si>
  <si>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</si>
  <si>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</si>
  <si>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</si>
  <si>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</si>
  <si>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</si>
  <si>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</si>
  <si>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</si>
  <si>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</si>
  <si>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</si>
  <si>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</si>
  <si>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</si>
  <si>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</si>
  <si>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</si>
  <si>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</si>
  <si>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</si>
  <si>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</si>
  <si>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</si>
  <si>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</si>
  <si>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</si>
  <si>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</si>
  <si>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</si>
  <si>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</si>
  <si>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</si>
  <si>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</si>
  <si>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</si>
  <si>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</si>
  <si>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</si>
  <si>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</si>
  <si>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</si>
  <si>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</si>
  <si>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</si>
  <si>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</si>
  <si>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</si>
  <si>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</si>
  <si>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</si>
  <si>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</si>
  <si>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</si>
  <si>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</si>
  <si>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</si>
  <si>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</si>
  <si>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</si>
  <si>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</si>
  <si>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</si>
  <si>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</si>
  <si>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</si>
  <si>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</si>
  <si>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</si>
  <si>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</si>
  <si>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</si>
  <si>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</si>
  <si>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</si>
  <si>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</si>
  <si>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</si>
  <si>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</si>
  <si>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</si>
  <si>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</si>
  <si>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</si>
  <si>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</si>
  <si>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</si>
  <si>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</si>
  <si>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</si>
  <si>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</si>
  <si>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</si>
  <si>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</si>
  <si>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</si>
  <si>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</si>
  <si>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</si>
  <si>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</si>
  <si>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</si>
  <si>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</si>
  <si>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</si>
  <si>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</si>
  <si>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</si>
  <si>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</si>
  <si>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</si>
  <si>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</si>
  <si>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</si>
  <si>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</si>
  <si>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</si>
  <si>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</si>
  <si>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</si>
  <si>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</si>
  <si>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</si>
  <si>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</si>
  <si>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</si>
  <si>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</si>
  <si>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</si>
  <si>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</si>
  <si>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</si>
  <si>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</si>
  <si>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</si>
  <si>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</si>
  <si>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</si>
  <si>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</si>
  <si>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</si>
  <si>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</si>
  <si>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</si>
  <si>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</si>
  <si>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</si>
  <si>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</si>
  <si>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</si>
  <si>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</si>
  <si>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</si>
  <si>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</si>
  <si>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</si>
  <si>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</si>
  <si>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</si>
  <si>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</si>
  <si>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</si>
  <si>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</si>
  <si>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</si>
  <si>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</si>
  <si>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</si>
  <si>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</si>
  <si>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</si>
  <si>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</si>
  <si>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</si>
  <si>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</si>
  <si>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</si>
  <si>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</si>
  <si>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</si>
  <si>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</si>
  <si>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</si>
  <si>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</si>
  <si>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</si>
  <si>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</si>
  <si>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</si>
  <si>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</si>
  <si>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</si>
  <si>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</si>
  <si>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</si>
  <si>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</si>
  <si>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</si>
  <si>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</si>
  <si>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</si>
  <si>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</si>
  <si>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</si>
  <si>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</si>
  <si>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</si>
  <si>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</si>
  <si>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</si>
  <si>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</si>
  <si>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</si>
  <si>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</si>
  <si>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</si>
  <si>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</si>
  <si>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</si>
  <si>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</si>
  <si>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</si>
  <si>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</si>
  <si>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</si>
  <si>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</si>
  <si>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</si>
  <si>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</si>
  <si>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</si>
  <si>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</si>
  <si>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</si>
  <si>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</si>
  <si>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</si>
  <si>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</si>
  <si>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</si>
  <si>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</si>
  <si>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</si>
  <si>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</si>
  <si>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</si>
  <si>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</si>
  <si>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</si>
  <si>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</si>
  <si>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</si>
  <si>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</si>
  <si>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</si>
  <si>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</si>
  <si>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</si>
  <si>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</si>
  <si>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</si>
  <si>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</si>
  <si>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</si>
  <si>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</si>
  <si>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</si>
  <si>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</si>
  <si>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</si>
  <si>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</si>
  <si>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</si>
  <si>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</si>
  <si>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</si>
  <si>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</si>
  <si>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</si>
  <si>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</si>
  <si>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</si>
  <si>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</si>
  <si>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</si>
  <si>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</si>
  <si>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</si>
  <si>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</si>
  <si>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</si>
  <si>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</si>
  <si>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</si>
  <si>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</si>
  <si>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</si>
  <si>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</si>
  <si>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</si>
  <si>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</si>
  <si>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</si>
  <si>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</si>
  <si>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</si>
  <si>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</si>
  <si>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</si>
  <si>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</si>
  <si>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</si>
  <si>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</si>
  <si>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</si>
  <si>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</si>
  <si>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</si>
  <si>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</si>
  <si>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</si>
  <si>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</si>
  <si>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</si>
  <si>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</si>
  <si>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</si>
  <si>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</si>
  <si>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</si>
  <si>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</si>
  <si>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</si>
  <si>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</si>
  <si>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</si>
  <si>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</si>
  <si>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</si>
  <si>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</si>
  <si>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</si>
  <si>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</si>
  <si>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</si>
  <si>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</si>
  <si>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</si>
  <si>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</si>
  <si>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</si>
  <si>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</si>
  <si>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</si>
  <si>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</si>
  <si>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</si>
  <si>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</si>
  <si>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</si>
  <si>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</si>
  <si>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</si>
  <si>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</si>
  <si>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</si>
  <si>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</si>
  <si>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</si>
  <si>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</si>
  <si>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</si>
  <si>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</si>
  <si>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</si>
  <si>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</si>
  <si>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</si>
  <si>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</si>
  <si>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</si>
  <si>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</si>
  <si>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</si>
  <si>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</si>
  <si>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</si>
  <si>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</si>
  <si>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</si>
  <si>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</si>
  <si>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</si>
  <si>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</si>
  <si>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</si>
  <si>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</si>
  <si>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</si>
  <si>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</si>
  <si>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</si>
  <si>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</si>
  <si>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</si>
  <si>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</si>
  <si>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</si>
  <si>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</si>
  <si>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</si>
  <si>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</si>
  <si>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</si>
  <si>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</si>
  <si>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</si>
  <si>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</si>
  <si>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</si>
  <si>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</si>
  <si>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</si>
  <si>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</si>
  <si>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</si>
  <si>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</si>
  <si>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</si>
  <si>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</si>
  <si>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</si>
  <si>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</si>
  <si>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</si>
  <si>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</si>
  <si>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</si>
  <si>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</si>
  <si>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</si>
  <si>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</si>
  <si>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</si>
  <si>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</si>
  <si>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</si>
  <si>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</si>
  <si>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</si>
  <si>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</si>
  <si>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</si>
  <si>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</si>
  <si>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</si>
  <si>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</si>
  <si>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</si>
  <si>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</si>
  <si>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</si>
  <si>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</si>
  <si>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</si>
  <si>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</si>
  <si>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</si>
  <si>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</si>
  <si>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</si>
  <si>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</si>
  <si>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</si>
  <si>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</si>
  <si>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</si>
  <si>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</si>
  <si>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</si>
  <si>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</si>
  <si>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</si>
  <si>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</si>
  <si>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</si>
  <si>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</si>
  <si>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</si>
  <si>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</si>
  <si>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</si>
  <si>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</si>
  <si>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</si>
  <si>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</si>
  <si>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</si>
  <si>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</si>
  <si>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</si>
  <si>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</si>
  <si>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</si>
  <si>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</si>
  <si>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</si>
  <si>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</si>
  <si>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</si>
  <si>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</si>
  <si>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</si>
  <si>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</si>
  <si>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</si>
  <si>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</si>
  <si>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</si>
  <si>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</si>
  <si>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</si>
  <si>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</si>
  <si>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</si>
  <si>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</si>
  <si>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</si>
  <si>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</si>
  <si>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</si>
  <si>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</si>
  <si>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</si>
  <si>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</si>
  <si>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</si>
  <si>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</si>
  <si>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</si>
  <si>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</si>
  <si>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</si>
  <si>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</si>
  <si>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</si>
  <si>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</si>
  <si>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</si>
  <si>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</si>
  <si>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</si>
  <si>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</si>
  <si>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</si>
  <si>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</si>
  <si>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</si>
  <si>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</si>
  <si>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</si>
  <si>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</si>
  <si>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</si>
  <si>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</si>
  <si>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</si>
  <si>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</si>
  <si>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</si>
  <si>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</si>
  <si>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</si>
  <si>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</si>
  <si>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</si>
  <si>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</si>
  <si>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</si>
  <si>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</si>
  <si>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</si>
  <si>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</si>
  <si>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</si>
  <si>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</si>
  <si>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</si>
  <si>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</si>
  <si>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</si>
  <si>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</si>
  <si>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</si>
  <si>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</si>
  <si>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</si>
  <si>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</si>
  <si>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</si>
  <si>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</si>
  <si>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</si>
  <si>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</si>
  <si>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</si>
  <si>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</si>
  <si>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</si>
  <si>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</si>
  <si>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</si>
  <si>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</si>
  <si>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</si>
  <si>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</si>
  <si>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</si>
  <si>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</si>
  <si>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</si>
  <si>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</si>
  <si>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</si>
  <si>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</si>
  <si>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</si>
  <si>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</si>
  <si>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</si>
  <si>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</si>
  <si>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</si>
  <si>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</si>
  <si>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</si>
  <si>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</si>
  <si>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</si>
  <si>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</si>
  <si>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</si>
  <si>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</si>
  <si>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</si>
  <si>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</si>
  <si>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</si>
  <si>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</si>
  <si>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</si>
  <si>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</si>
  <si>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</si>
  <si>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</si>
  <si>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</si>
  <si>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</si>
  <si>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</si>
  <si>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</si>
  <si>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</si>
  <si>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</si>
  <si>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</si>
  <si>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</si>
  <si>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</si>
  <si>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</si>
  <si>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</si>
  <si>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</si>
  <si>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</si>
  <si>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</si>
  <si>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</si>
  <si>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</si>
  <si>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</si>
  <si>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</si>
  <si>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</si>
  <si>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</si>
  <si>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</si>
  <si>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</si>
  <si>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</si>
  <si>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</si>
  <si>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</si>
  <si>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</si>
  <si>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</si>
  <si>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</si>
  <si>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</si>
  <si>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</si>
  <si>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</si>
  <si>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</si>
  <si>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</si>
  <si>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</si>
  <si>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</si>
  <si>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</si>
  <si>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</si>
  <si>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</si>
  <si>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</si>
  <si>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</si>
  <si>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</si>
  <si>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</si>
  <si>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</si>
  <si>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</si>
  <si>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</si>
  <si>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</si>
  <si>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</si>
  <si>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</si>
  <si>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</si>
  <si>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</si>
  <si>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</si>
  <si>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</si>
  <si>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</si>
  <si>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</si>
  <si>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</si>
  <si>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</si>
  <si>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</si>
  <si>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</si>
  <si>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</si>
  <si>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</si>
  <si>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</si>
  <si>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</si>
  <si>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</si>
  <si>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</si>
  <si>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</si>
  <si>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</si>
  <si>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</si>
  <si>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</si>
  <si>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</si>
  <si>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</si>
  <si>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</si>
  <si>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</si>
  <si>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</si>
  <si>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</si>
  <si>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</si>
  <si>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</si>
  <si>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</si>
  <si>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</si>
  <si>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</si>
  <si>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</si>
  <si>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</si>
  <si>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</si>
  <si>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</si>
  <si>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</si>
  <si>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</si>
  <si>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</si>
  <si>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</si>
  <si>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</si>
  <si>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</si>
  <si>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</si>
  <si>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</si>
  <si>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</si>
  <si>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</si>
  <si>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</si>
  <si>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</si>
  <si>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</si>
  <si>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</si>
  <si>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</si>
  <si>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</si>
  <si>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</si>
  <si>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</si>
  <si>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</si>
  <si>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</si>
  <si>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</si>
  <si>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</si>
  <si>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</si>
  <si>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</si>
  <si>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</si>
  <si>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</si>
  <si>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</si>
  <si>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</si>
  <si>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</si>
  <si>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</si>
  <si>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</si>
  <si>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</si>
  <si>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</si>
  <si>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</si>
  <si>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</si>
  <si>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</si>
  <si>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</si>
  <si>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</si>
  <si>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</si>
  <si>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</si>
  <si>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</si>
  <si>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</si>
  <si>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</si>
  <si>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</si>
  <si>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</si>
  <si>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</si>
  <si>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</si>
  <si>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</si>
  <si>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</si>
  <si>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</si>
  <si>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</si>
  <si>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</si>
  <si>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</si>
  <si>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</si>
  <si>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</si>
  <si>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</si>
  <si>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</si>
  <si>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</si>
  <si>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</si>
  <si>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</si>
  <si>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</si>
  <si>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</si>
  <si>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</si>
  <si>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</si>
  <si>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</si>
  <si>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</si>
  <si>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</si>
  <si>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</si>
  <si>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</si>
  <si>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</si>
  <si>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</si>
  <si>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</si>
  <si>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</si>
  <si>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</si>
  <si>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</si>
  <si>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</si>
  <si>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</si>
  <si>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</si>
  <si>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</si>
  <si>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</si>
  <si>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</si>
  <si>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</si>
  <si>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</si>
  <si>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</si>
  <si>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</si>
  <si>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</si>
  <si>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</si>
  <si>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</si>
  <si>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</si>
  <si>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</si>
  <si>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</si>
  <si>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</si>
  <si>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</si>
  <si>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</si>
  <si>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</si>
  <si>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</si>
  <si>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</si>
  <si>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</si>
  <si>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</si>
  <si>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</si>
  <si>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</si>
  <si>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</si>
  <si>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</si>
  <si>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</si>
  <si>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</si>
  <si>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</si>
  <si>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</si>
  <si>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</si>
  <si>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</si>
  <si>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</si>
  <si>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</si>
  <si>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</si>
  <si>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</si>
  <si>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</si>
  <si>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</si>
  <si>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</si>
  <si>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</si>
  <si>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</si>
  <si>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</si>
  <si>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</si>
  <si>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</si>
  <si>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</si>
  <si>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</si>
  <si>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</si>
  <si>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</si>
  <si>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</si>
  <si>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</si>
  <si>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</si>
  <si>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</si>
  <si>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</si>
  <si>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</si>
  <si>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</si>
  <si>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</si>
  <si>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</si>
  <si>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</si>
  <si>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</si>
  <si>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</si>
  <si>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</si>
  <si>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</si>
  <si>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</si>
  <si>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</si>
  <si>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</si>
  <si>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</si>
  <si>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</si>
  <si>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</si>
  <si>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</si>
  <si>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</si>
  <si>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</si>
  <si>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</si>
  <si>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</si>
  <si>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</si>
  <si>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</si>
  <si>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</si>
  <si>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</si>
  <si>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</si>
  <si>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</si>
  <si>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</si>
  <si>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</si>
  <si>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</si>
  <si>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</si>
  <si>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</si>
  <si>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</si>
  <si>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</si>
  <si>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</si>
  <si>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</si>
  <si>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</si>
  <si>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</si>
  <si>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</si>
  <si>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</si>
  <si>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</si>
  <si>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</si>
  <si>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</si>
  <si>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</si>
  <si>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</si>
  <si>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</si>
  <si>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</si>
  <si>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</si>
  <si>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</si>
  <si>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</si>
  <si>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</si>
  <si>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</si>
  <si>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</si>
  <si>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</si>
  <si>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</si>
  <si>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</si>
  <si>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</si>
  <si>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</si>
  <si>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</si>
  <si>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</si>
  <si>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</si>
  <si>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</si>
  <si>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</si>
  <si>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</si>
  <si>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</si>
  <si>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</si>
  <si>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</si>
  <si>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</si>
  <si>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</si>
  <si>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</si>
  <si>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</si>
  <si>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</si>
  <si>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</si>
  <si>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</si>
  <si>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</si>
  <si>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</si>
  <si>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</si>
  <si>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</si>
  <si>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</si>
  <si>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</si>
  <si>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</si>
  <si>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</si>
  <si>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</si>
  <si>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</si>
  <si>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</si>
  <si>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</si>
  <si>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</si>
  <si>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</si>
  <si>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</si>
  <si>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</si>
  <si>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</si>
  <si>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</si>
  <si>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</si>
  <si>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</si>
  <si>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</si>
  <si>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</si>
  <si>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</si>
  <si>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</si>
  <si>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</si>
  <si>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</si>
  <si>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</si>
  <si>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</si>
  <si>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</si>
  <si>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</si>
  <si>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</si>
  <si>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</si>
  <si>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</si>
  <si>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</si>
  <si>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</si>
  <si>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</si>
  <si>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</si>
  <si>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</si>
  <si>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</si>
  <si>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</si>
  <si>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</si>
  <si>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</si>
  <si>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</si>
  <si>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</si>
  <si>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</si>
  <si>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</si>
  <si>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</si>
  <si>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</si>
  <si>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</si>
  <si>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</si>
  <si>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</si>
  <si>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</si>
  <si>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</si>
  <si>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</si>
  <si>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</si>
  <si>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</si>
  <si>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</si>
  <si>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</si>
  <si>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</si>
  <si>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</si>
  <si>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</si>
  <si>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</si>
  <si>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</si>
  <si>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</si>
  <si>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</si>
  <si>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</si>
  <si>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</si>
  <si>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</si>
  <si>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</si>
  <si>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</si>
  <si>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</si>
  <si>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</si>
  <si>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</si>
  <si>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</si>
  <si>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</si>
  <si>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</si>
  <si>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</si>
  <si>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</si>
  <si>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</si>
  <si>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</si>
  <si>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</si>
  <si>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</si>
  <si>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</si>
  <si>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</si>
  <si>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</si>
  <si>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</si>
  <si>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</si>
  <si>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</si>
  <si>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</si>
  <si>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</si>
  <si>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</si>
  <si>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</si>
  <si>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</si>
  <si>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</si>
  <si>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</si>
  <si>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</si>
  <si>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</si>
  <si>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</si>
  <si>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</si>
  <si>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</si>
  <si>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</si>
  <si>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</si>
  <si>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</si>
  <si>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</si>
  <si>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</si>
  <si>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</si>
  <si>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</si>
  <si>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</si>
  <si>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</si>
  <si>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</si>
  <si>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</si>
  <si>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</si>
  <si>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</si>
  <si>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</si>
  <si>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</si>
  <si>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</si>
  <si>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</si>
  <si>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</si>
  <si>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</si>
  <si>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</si>
  <si>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</si>
  <si>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</si>
  <si>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</si>
  <si>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</si>
  <si>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</si>
  <si>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</si>
  <si>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</si>
  <si>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</si>
  <si>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</si>
  <si>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</si>
  <si>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</si>
  <si>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</si>
  <si>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</si>
  <si>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</si>
  <si>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</si>
  <si>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</si>
  <si>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</si>
  <si>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</si>
  <si>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</si>
  <si>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</si>
  <si>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</si>
  <si>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</si>
  <si>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</si>
  <si>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</si>
  <si>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</si>
  <si>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</si>
  <si>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</si>
  <si>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</si>
  <si>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</si>
  <si>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</si>
  <si>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</si>
  <si>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</si>
  <si>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</si>
  <si>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</si>
  <si>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</si>
  <si>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</si>
  <si>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</si>
  <si>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</si>
  <si>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</si>
  <si>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</si>
  <si>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</si>
  <si>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</si>
  <si>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</si>
  <si>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</si>
  <si>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</si>
  <si>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</si>
  <si>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</si>
  <si>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</si>
  <si>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</si>
  <si>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</si>
  <si>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</si>
  <si>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</si>
  <si>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</si>
  <si>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</si>
  <si>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</si>
  <si>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</si>
  <si>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</si>
  <si>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</si>
  <si>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</si>
  <si>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</si>
  <si>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</si>
  <si>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</si>
  <si>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</si>
  <si>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</si>
  <si>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</si>
  <si>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</si>
  <si>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</si>
  <si>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</si>
  <si>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</si>
  <si>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</si>
  <si>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</si>
  <si>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</si>
  <si>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</si>
  <si>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</si>
  <si>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</si>
  <si>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</si>
  <si>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</si>
  <si>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</si>
  <si>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</si>
  <si>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</si>
  <si>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</si>
  <si>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</si>
  <si>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</si>
  <si>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</si>
  <si>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</si>
  <si>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</si>
  <si>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</si>
  <si>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</si>
  <si>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</si>
  <si>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</si>
  <si>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</si>
  <si>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</si>
  <si>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</si>
  <si>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</si>
  <si>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</si>
  <si>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</si>
  <si>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</si>
  <si>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</si>
  <si>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</si>
  <si>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</si>
  <si>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</si>
  <si>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</si>
  <si>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</si>
  <si>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</si>
  <si>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</si>
  <si>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</si>
  <si>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</si>
  <si>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</si>
  <si>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</si>
  <si>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</si>
  <si>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</si>
  <si>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</si>
  <si>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</si>
  <si>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</si>
  <si>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</si>
  <si>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</si>
  <si>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</si>
  <si>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</si>
  <si>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</si>
  <si>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</si>
  <si>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</si>
  <si>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</si>
  <si>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</si>
  <si>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</si>
  <si>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</si>
  <si>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</si>
  <si>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</si>
  <si>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</si>
  <si>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</si>
  <si>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</si>
  <si>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</si>
  <si>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</si>
  <si>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</si>
  <si>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</si>
  <si>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</si>
  <si>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</si>
  <si>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</si>
  <si>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</si>
  <si>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</si>
  <si>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</si>
  <si>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</si>
  <si>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</si>
  <si>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</si>
  <si>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</si>
  <si>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</si>
  <si>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</si>
  <si>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</si>
  <si>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</si>
  <si>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</si>
  <si>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</si>
  <si>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</si>
  <si>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</si>
  <si>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</si>
  <si>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</si>
  <si>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</si>
  <si>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</si>
  <si>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</si>
  <si>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</si>
  <si>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</si>
  <si>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</si>
  <si>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</si>
  <si>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</si>
  <si>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</si>
  <si>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</si>
  <si>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</si>
  <si>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</si>
  <si>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</si>
  <si>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</si>
  <si>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</si>
  <si>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</si>
  <si>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</si>
  <si>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</si>
  <si>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</si>
  <si>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</si>
  <si>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</si>
  <si>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</si>
  <si>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</si>
  <si>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</si>
  <si>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</si>
  <si>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</si>
  <si>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</si>
  <si>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</si>
  <si>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</si>
  <si>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</si>
  <si>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</si>
  <si>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</si>
  <si>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</si>
  <si>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</si>
  <si>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</si>
  <si>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</si>
  <si>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</si>
  <si>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</si>
  <si>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</si>
  <si>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</si>
  <si>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</si>
  <si>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</si>
  <si>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</si>
  <si>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</si>
  <si>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</si>
  <si>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</si>
  <si>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</si>
  <si>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</si>
  <si>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</si>
  <si>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</si>
  <si>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</si>
  <si>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</si>
  <si>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</si>
  <si>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</si>
  <si>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</si>
  <si>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</si>
  <si>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</si>
  <si>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</si>
  <si>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</si>
  <si>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</si>
  <si>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</si>
  <si>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</si>
  <si>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</si>
  <si>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</si>
  <si>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</si>
  <si>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</si>
  <si>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</si>
  <si>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</si>
  <si>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</si>
  <si>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</si>
  <si>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</si>
  <si>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</si>
  <si>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</si>
  <si>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</si>
  <si>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</si>
  <si>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</si>
  <si>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</si>
  <si>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</si>
  <si>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</si>
  <si>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</si>
  <si>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</si>
  <si>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</si>
  <si>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</si>
  <si>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</si>
  <si>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</si>
  <si>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</si>
  <si>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</si>
  <si>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</si>
  <si>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</si>
  <si>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</si>
  <si>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</si>
  <si>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</si>
  <si>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</si>
  <si>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</si>
  <si>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</si>
  <si>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</si>
  <si>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</si>
  <si>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</si>
  <si>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</si>
  <si>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</si>
  <si>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</si>
  <si>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</si>
  <si>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</si>
  <si>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</si>
  <si>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</si>
  <si>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</si>
  <si>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</si>
  <si>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</si>
  <si>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</si>
  <si>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</si>
  <si>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</si>
  <si>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</si>
  <si>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</si>
  <si>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</si>
  <si>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</si>
  <si>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</si>
  <si>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</si>
  <si>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</si>
  <si>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</si>
  <si>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</si>
  <si>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</si>
  <si>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</si>
  <si>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</si>
  <si>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</si>
  <si>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</si>
  <si>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</si>
  <si>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</si>
  <si>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</si>
  <si>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</si>
  <si>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</si>
  <si>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</si>
  <si>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</si>
  <si>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</si>
  <si>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</si>
  <si>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</si>
  <si>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</si>
  <si>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</si>
  <si>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</si>
  <si>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</si>
  <si>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</si>
  <si>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</si>
  <si>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</si>
  <si>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</si>
  <si>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</si>
  <si>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</si>
  <si>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</si>
  <si>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</si>
  <si>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</si>
  <si>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</si>
  <si>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</si>
  <si>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</si>
  <si>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</si>
  <si>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</si>
  <si>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</si>
  <si>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</si>
  <si>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</si>
  <si>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</si>
  <si>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</si>
  <si>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</si>
  <si>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</si>
  <si>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</si>
  <si>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</si>
  <si>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</si>
  <si>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</si>
  <si>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</si>
  <si>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</si>
  <si>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</si>
  <si>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</si>
  <si>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</si>
  <si>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</si>
  <si>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</si>
  <si>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</si>
  <si>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</si>
  <si>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</si>
  <si>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</si>
  <si>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</si>
  <si>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</si>
  <si>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</si>
  <si>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</si>
  <si>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</si>
  <si>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</si>
  <si>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</si>
  <si>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</si>
  <si>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</si>
  <si>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</si>
  <si>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</si>
  <si>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</si>
  <si>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</si>
  <si>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</si>
  <si>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</si>
  <si>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</si>
  <si>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</si>
  <si>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</si>
  <si>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</si>
  <si>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</si>
  <si>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</si>
  <si>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</si>
  <si>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</si>
  <si>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</si>
  <si>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</si>
  <si>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</si>
  <si>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</si>
  <si>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</si>
  <si>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</si>
  <si>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</si>
  <si>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</si>
  <si>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</si>
  <si>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</si>
  <si>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</si>
  <si>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</si>
  <si>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</si>
  <si>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</si>
  <si>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</si>
  <si>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</si>
  <si>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</si>
  <si>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</si>
  <si>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</si>
  <si>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</si>
  <si>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</si>
  <si>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</si>
  <si>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</si>
  <si>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</si>
  <si>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</si>
  <si>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</si>
  <si>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</si>
  <si>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</si>
  <si>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</si>
  <si>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</si>
  <si>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</si>
  <si>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</si>
  <si>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</si>
  <si>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</si>
  <si>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</si>
  <si>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</si>
  <si>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</si>
  <si>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</si>
  <si>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</si>
  <si>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</si>
  <si>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</si>
  <si>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</si>
  <si>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</si>
  <si>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</si>
  <si>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</si>
  <si>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</si>
  <si>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</si>
  <si>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</si>
  <si>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</si>
  <si>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</si>
  <si>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</si>
  <si>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</si>
  <si>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</si>
  <si>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</si>
  <si>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</si>
  <si>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</si>
  <si>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</si>
  <si>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</si>
  <si>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</si>
  <si>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</si>
  <si>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</si>
  <si>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</si>
  <si>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</si>
  <si>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</si>
  <si>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</si>
  <si>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</si>
  <si>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</si>
  <si>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</si>
  <si>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</si>
  <si>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</si>
  <si>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</si>
  <si>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</si>
  <si>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</si>
  <si>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</si>
  <si>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</si>
  <si>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</si>
  <si>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</si>
  <si>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</si>
  <si>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</si>
  <si>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</si>
  <si>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</si>
  <si>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</si>
  <si>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</si>
  <si>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</si>
  <si>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</si>
  <si>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</si>
  <si>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</si>
  <si>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</si>
  <si>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</si>
  <si>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</si>
  <si>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</si>
  <si>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</si>
  <si>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</si>
  <si>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</si>
  <si>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</si>
  <si>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</si>
  <si>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</si>
  <si>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</si>
  <si>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</si>
  <si>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</si>
  <si>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</si>
  <si>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</si>
  <si>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</si>
  <si>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</si>
  <si>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</si>
  <si>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</si>
  <si>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</si>
  <si>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</si>
  <si>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</si>
  <si>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</si>
  <si>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</si>
  <si>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</si>
  <si>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</si>
  <si>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</si>
  <si>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</si>
  <si>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</si>
  <si>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</si>
  <si>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</si>
  <si>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</si>
  <si>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</si>
  <si>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</si>
  <si>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</si>
  <si>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</si>
  <si>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</si>
  <si>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</si>
  <si>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</si>
  <si>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</si>
  <si>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</si>
  <si>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</si>
  <si>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</si>
  <si>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</si>
  <si>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</si>
  <si>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</si>
  <si>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</si>
  <si>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</si>
  <si>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</si>
  <si>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</si>
  <si>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</si>
  <si>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</si>
  <si>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</si>
  <si>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</si>
  <si>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</si>
  <si>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</si>
  <si>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</si>
  <si>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</si>
  <si>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</si>
  <si>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</si>
  <si>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</si>
  <si>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</si>
  <si>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</si>
  <si>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</si>
  <si>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</si>
  <si>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</si>
  <si>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</si>
  <si>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</si>
  <si>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</si>
  <si>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</si>
  <si>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</si>
  <si>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</si>
  <si>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</si>
  <si>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</si>
  <si>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</si>
  <si>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</si>
  <si>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</si>
  <si>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</si>
  <si>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</si>
  <si>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</si>
  <si>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</si>
  <si>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</si>
  <si>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</si>
  <si>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</si>
  <si>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</si>
  <si>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</si>
  <si>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</si>
  <si>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</si>
  <si>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</si>
  <si>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</si>
  <si>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</si>
  <si>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</si>
  <si>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</si>
  <si>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</si>
  <si>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</si>
  <si>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</si>
  <si>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</si>
  <si>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</si>
  <si>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</si>
  <si>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</si>
  <si>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</si>
  <si>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</si>
  <si>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</si>
  <si>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</si>
  <si>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</si>
  <si>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</si>
  <si>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</si>
  <si>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</si>
  <si>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</si>
  <si>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</si>
  <si>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</si>
  <si>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</si>
  <si>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</si>
  <si>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</si>
  <si>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</si>
  <si>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</si>
  <si>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</si>
  <si>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</si>
  <si>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</si>
  <si>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</si>
  <si>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</si>
  <si>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</si>
  <si>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</si>
  <si>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</si>
  <si>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</si>
  <si>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</si>
  <si>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</si>
  <si>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</si>
  <si>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</si>
  <si>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</si>
  <si>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</si>
  <si>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</si>
  <si>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</si>
  <si>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</si>
  <si>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</si>
  <si>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</si>
  <si>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</si>
  <si>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</si>
  <si>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</si>
  <si>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</si>
  <si>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</si>
  <si>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</si>
  <si>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</si>
  <si>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</si>
  <si>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</si>
  <si>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</si>
  <si>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</si>
  <si>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</si>
  <si>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</si>
  <si>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</si>
  <si>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</si>
  <si>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</si>
  <si>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</si>
  <si>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</si>
  <si>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</si>
  <si>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</si>
  <si>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</si>
  <si>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</si>
  <si>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</si>
  <si>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</si>
  <si>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</si>
  <si>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</si>
  <si>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</si>
  <si>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</si>
  <si>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</si>
  <si>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</si>
  <si>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</si>
  <si>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</si>
  <si>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</si>
  <si>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</si>
  <si>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</si>
  <si>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</si>
  <si>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</si>
  <si>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</si>
  <si>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</si>
  <si>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</si>
  <si>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</si>
  <si>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</si>
  <si>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</si>
  <si>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</si>
  <si>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</si>
  <si>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</si>
  <si>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</si>
  <si>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</si>
  <si>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</si>
  <si>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</si>
  <si>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</si>
  <si>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</si>
  <si>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</si>
  <si>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</si>
  <si>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</si>
  <si>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</si>
  <si>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</si>
  <si>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</si>
  <si>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</si>
  <si>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</si>
  <si>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</si>
  <si>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</si>
  <si>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</si>
  <si>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</si>
  <si>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</si>
  <si>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</si>
  <si>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</si>
  <si>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</si>
  <si>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</si>
  <si>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</si>
  <si>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</si>
  <si>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</si>
  <si>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</si>
  <si>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</si>
  <si>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</si>
  <si>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</si>
  <si>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</si>
  <si>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</si>
  <si>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</si>
  <si>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</si>
  <si>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</si>
  <si>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</si>
  <si>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</si>
  <si>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</si>
  <si>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</si>
  <si>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</si>
  <si>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</si>
  <si>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</si>
  <si>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</si>
  <si>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</si>
  <si>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</si>
  <si>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</si>
  <si>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</si>
  <si>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</si>
  <si>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</si>
  <si>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</si>
  <si>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</si>
  <si>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</si>
  <si>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</si>
  <si>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</si>
  <si>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</si>
  <si>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</si>
  <si>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</si>
  <si>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</si>
  <si>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</si>
  <si>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</si>
  <si>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</si>
  <si>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</si>
  <si>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</si>
  <si>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</si>
  <si>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</si>
  <si>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</si>
  <si>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</si>
  <si>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</si>
  <si>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</si>
  <si>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</si>
  <si>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</si>
  <si>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</si>
  <si>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</si>
  <si>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</si>
  <si>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</si>
  <si>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</si>
  <si>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</si>
  <si>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</si>
  <si>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</si>
  <si>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</si>
  <si>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</si>
  <si>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</si>
  <si>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</si>
  <si>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</si>
  <si>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</si>
  <si>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</si>
  <si>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</si>
  <si>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</si>
  <si>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</si>
  <si>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</si>
  <si>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</si>
  <si>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</si>
  <si>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</si>
  <si>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</si>
  <si>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</si>
  <si>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</si>
  <si>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</si>
  <si>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</si>
  <si>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</si>
  <si>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</si>
  <si>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</si>
  <si>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</si>
  <si>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</si>
  <si>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</si>
  <si>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</si>
  <si>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</si>
  <si>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</si>
  <si>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</si>
  <si>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</si>
  <si>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</si>
  <si>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</si>
  <si>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</si>
  <si>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</si>
  <si>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</si>
  <si>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</si>
  <si>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</si>
  <si>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</si>
  <si>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</si>
  <si>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</si>
  <si>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</si>
  <si>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</si>
  <si>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</si>
  <si>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</si>
  <si>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</si>
  <si>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</si>
  <si>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</si>
  <si>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</si>
  <si>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</si>
  <si>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</si>
  <si>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</si>
  <si>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</si>
  <si>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</si>
  <si>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</si>
  <si>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</si>
  <si>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</si>
  <si>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</si>
  <si>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</si>
  <si>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</si>
  <si>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</si>
  <si>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</si>
  <si>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</si>
  <si>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</si>
  <si>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</si>
  <si>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</si>
  <si>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</si>
  <si>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</si>
  <si>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</si>
  <si>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</si>
  <si>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</si>
  <si>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</si>
  <si>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</si>
  <si>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</si>
  <si>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</si>
  <si>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</si>
  <si>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</si>
  <si>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</si>
  <si>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</si>
  <si>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</si>
  <si>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</si>
  <si>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</si>
  <si>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</si>
  <si>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</si>
  <si>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</si>
  <si>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</si>
  <si>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</si>
  <si>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</si>
  <si>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</si>
  <si>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</si>
  <si>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</si>
  <si>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</si>
  <si>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</si>
  <si>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</si>
  <si>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</si>
  <si>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</si>
  <si>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</si>
  <si>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</si>
  <si>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</si>
  <si>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</si>
  <si>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</si>
  <si>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</si>
  <si>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</si>
  <si>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</si>
  <si>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</si>
  <si>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</si>
  <si>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</si>
  <si>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</si>
  <si>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</si>
  <si>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</si>
  <si>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</si>
  <si>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</si>
  <si>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</si>
  <si>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</si>
  <si>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</si>
  <si>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</si>
  <si>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</si>
  <si>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</si>
  <si>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</si>
  <si>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</si>
  <si>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</si>
  <si>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</si>
  <si>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</si>
  <si>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</si>
  <si>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</si>
  <si>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</si>
  <si>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</si>
  <si>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</si>
  <si>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</si>
  <si>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</si>
  <si>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</si>
  <si>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</si>
  <si>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</si>
  <si>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</si>
  <si>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</si>
  <si>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</si>
  <si>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</si>
  <si>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</si>
  <si>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</si>
  <si>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</si>
  <si>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</si>
  <si>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</si>
  <si>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</si>
  <si>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</si>
  <si>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</si>
  <si>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</si>
  <si>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</si>
  <si>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</si>
  <si>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</si>
  <si>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</si>
  <si>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</si>
  <si>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</si>
  <si>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</si>
  <si>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</si>
  <si>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</si>
  <si>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</si>
  <si>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</si>
  <si>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</si>
  <si>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</si>
  <si>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</si>
  <si>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</si>
  <si>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</si>
  <si>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</si>
  <si>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</si>
  <si>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</si>
  <si>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</si>
  <si>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</si>
  <si>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</si>
  <si>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</si>
  <si>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</si>
  <si>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</si>
  <si>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</si>
  <si>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</si>
  <si>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</si>
  <si>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</si>
  <si>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</si>
  <si>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</si>
  <si>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</si>
  <si>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</si>
  <si>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</si>
  <si>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</si>
  <si>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</si>
  <si>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</si>
  <si>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</si>
  <si>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</si>
  <si>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</si>
  <si>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</si>
  <si>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</si>
  <si>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</si>
  <si>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</si>
  <si>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</si>
  <si>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</si>
  <si>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</si>
  <si>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</si>
  <si>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</si>
  <si>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</si>
  <si>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</si>
  <si>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</si>
  <si>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</si>
  <si>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</si>
  <si>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</si>
  <si>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</si>
  <si>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</si>
  <si>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</si>
  <si>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</si>
  <si>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</si>
  <si>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</si>
  <si>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</si>
  <si>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</si>
  <si>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</si>
  <si>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</si>
  <si>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</si>
  <si>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</si>
  <si>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</si>
  <si>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</si>
  <si>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</si>
  <si>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</si>
  <si>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</si>
  <si>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</si>
  <si>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</si>
  <si>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</si>
  <si>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</si>
  <si>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</si>
  <si>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</si>
  <si>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</si>
  <si>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</si>
  <si>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</si>
  <si>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</si>
  <si>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</si>
  <si>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</si>
  <si>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</si>
  <si>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</si>
  <si>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</si>
  <si>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</si>
  <si>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</si>
  <si>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</si>
  <si>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</si>
  <si>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</si>
  <si>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</si>
  <si>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</si>
  <si>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</si>
  <si>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</si>
  <si>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</si>
  <si>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</si>
  <si>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</si>
  <si>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</si>
  <si>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</si>
  <si>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</si>
  <si>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</si>
  <si>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</si>
  <si>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</si>
  <si>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</si>
  <si>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</si>
  <si>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</si>
  <si>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</si>
  <si>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</si>
  <si>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</si>
  <si>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</si>
  <si>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</si>
  <si>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</si>
  <si>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</si>
  <si>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</si>
  <si>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</si>
  <si>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</si>
  <si>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</si>
  <si>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</si>
  <si>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</si>
  <si>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</si>
  <si>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</si>
  <si>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</si>
  <si>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</si>
  <si>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</si>
  <si>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</si>
  <si>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</si>
  <si>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</si>
  <si>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</si>
  <si>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</si>
  <si>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</si>
  <si>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</si>
  <si>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</si>
  <si>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</si>
  <si>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</si>
  <si>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</si>
  <si>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</si>
  <si>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</si>
  <si>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</si>
  <si>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</si>
  <si>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</si>
  <si>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</si>
  <si>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</si>
  <si>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</si>
  <si>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</si>
  <si>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</si>
  <si>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</si>
  <si>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</si>
  <si>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</si>
  <si>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</si>
  <si>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</si>
  <si>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</si>
  <si>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</si>
  <si>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</si>
  <si>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</si>
  <si>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</si>
  <si>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</si>
  <si>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</si>
  <si>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</si>
  <si>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</si>
  <si>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</si>
  <si>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</si>
  <si>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</si>
  <si>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</si>
  <si>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</si>
  <si>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</si>
  <si>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</si>
  <si>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</si>
  <si>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</si>
  <si>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</si>
  <si>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</si>
  <si>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</si>
  <si>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</si>
  <si>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</si>
  <si>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</si>
  <si>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</si>
  <si>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</si>
  <si>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</si>
  <si>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</si>
  <si>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</si>
  <si>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</si>
  <si>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</si>
  <si>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</si>
  <si>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</si>
  <si>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</si>
  <si>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</si>
  <si>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</si>
  <si>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</si>
  <si>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</si>
  <si>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</si>
  <si>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</si>
  <si>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</si>
  <si>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</si>
  <si>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</si>
  <si>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</si>
  <si>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</si>
  <si>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</si>
  <si>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</si>
  <si>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</si>
  <si>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</si>
  <si>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</si>
  <si>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</si>
  <si>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</si>
  <si>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</si>
  <si>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</si>
  <si>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</si>
  <si>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</si>
  <si>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</si>
  <si>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</si>
  <si>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</si>
  <si>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</si>
  <si>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</si>
  <si>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</si>
  <si>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</si>
  <si>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</si>
  <si>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</si>
  <si>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</si>
  <si>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</si>
  <si>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</si>
  <si>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</si>
  <si>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</si>
  <si>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</si>
  <si>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</si>
  <si>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</si>
  <si>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</si>
  <si>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</si>
  <si>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</si>
  <si>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</si>
  <si>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</si>
  <si>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</si>
  <si>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</si>
  <si>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</si>
  <si>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</si>
  <si>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</si>
  <si>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</si>
  <si>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</si>
  <si>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</si>
  <si>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</si>
  <si>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</si>
  <si>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</si>
  <si>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</si>
  <si>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</si>
  <si>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</si>
  <si>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</si>
  <si>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</si>
  <si>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</si>
  <si>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</si>
  <si>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</si>
  <si>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</si>
  <si>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</si>
  <si>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</si>
  <si>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</si>
  <si>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</si>
  <si>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</si>
  <si>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</si>
  <si>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</si>
  <si>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</si>
  <si>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</si>
  <si>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</si>
  <si>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</si>
  <si>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</si>
  <si>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</si>
  <si>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</si>
  <si>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</si>
  <si>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</si>
  <si>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</si>
  <si>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</si>
  <si>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</si>
  <si>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</si>
  <si>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</si>
  <si>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</si>
  <si>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</si>
  <si>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</si>
  <si>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</si>
  <si>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</si>
  <si>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</si>
  <si>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</si>
  <si>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</si>
  <si>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</si>
  <si>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</si>
  <si>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</si>
  <si>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</si>
  <si>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</si>
  <si>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</si>
  <si>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</si>
  <si>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</si>
  <si>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</si>
  <si>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</si>
  <si>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</si>
  <si>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</si>
  <si>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</si>
  <si>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</si>
  <si>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</si>
  <si>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</si>
  <si>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</si>
  <si>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</si>
  <si>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</si>
  <si>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</si>
  <si>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</si>
  <si>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</si>
  <si>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</si>
  <si>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</si>
  <si>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</si>
  <si>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</si>
  <si>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</si>
  <si>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</si>
  <si>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</si>
  <si>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</si>
  <si>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</si>
  <si>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</si>
  <si>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</si>
  <si>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</si>
  <si>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</si>
  <si>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</si>
  <si>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</si>
  <si>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</si>
  <si>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</si>
  <si>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</si>
  <si>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</si>
  <si>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</si>
  <si>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</si>
  <si>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</si>
  <si>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</si>
  <si>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</si>
  <si>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</si>
  <si>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</si>
  <si>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</si>
  <si>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</si>
  <si>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</si>
  <si>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</si>
  <si>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</si>
  <si>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</si>
  <si>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</si>
  <si>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</si>
  <si>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</si>
  <si>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</si>
  <si>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</si>
  <si>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</si>
  <si>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</si>
  <si>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</si>
  <si>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</si>
  <si>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</si>
  <si>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</si>
  <si>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</si>
  <si>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</si>
  <si>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</si>
  <si>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</si>
  <si>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</si>
  <si>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</si>
  <si>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</si>
  <si>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</si>
  <si>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</si>
  <si>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</si>
  <si>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</si>
  <si>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</si>
  <si>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</si>
  <si>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</si>
  <si>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</si>
  <si>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</si>
  <si>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</si>
  <si>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</si>
  <si>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</si>
  <si>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</si>
  <si>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</si>
  <si>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</si>
  <si>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</si>
  <si>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</si>
  <si>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</si>
  <si>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</si>
  <si>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</si>
  <si>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</si>
  <si>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</si>
  <si>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</si>
  <si>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</si>
  <si>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</si>
  <si>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</si>
  <si>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</si>
  <si>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</si>
  <si>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</si>
  <si>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</si>
  <si>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</si>
  <si>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</si>
  <si>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</si>
  <si>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</si>
  <si>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</si>
  <si>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</si>
  <si>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</si>
  <si>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</si>
  <si>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</si>
  <si>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</si>
  <si>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</si>
  <si>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</si>
  <si>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</si>
  <si>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</si>
  <si>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</si>
  <si>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</si>
  <si>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</si>
  <si>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</si>
  <si>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</si>
  <si>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</si>
  <si>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</si>
  <si>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</si>
  <si>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</si>
  <si>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</si>
  <si>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</si>
  <si>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</si>
  <si>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</si>
  <si>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</si>
  <si>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</si>
  <si>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</si>
  <si>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</si>
  <si>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</si>
  <si>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</si>
  <si>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</si>
  <si>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</si>
  <si>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</si>
  <si>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</si>
  <si>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</si>
  <si>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</si>
  <si>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</si>
  <si>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</si>
  <si>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</si>
  <si>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</si>
  <si>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</si>
  <si>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</si>
  <si>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</si>
  <si>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</si>
  <si>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</si>
  <si>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</si>
  <si>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</si>
  <si>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</si>
  <si>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</si>
  <si>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</si>
  <si>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</si>
  <si>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</si>
  <si>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</si>
  <si>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</si>
  <si>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</si>
  <si>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</si>
  <si>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</si>
  <si>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</si>
  <si>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</si>
  <si>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</si>
  <si>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</si>
  <si>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</si>
  <si>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</si>
  <si>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</si>
  <si>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</si>
  <si>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</si>
  <si>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</si>
  <si>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</si>
  <si>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</si>
  <si>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</si>
  <si>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</si>
  <si>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</si>
  <si>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</si>
  <si>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</si>
  <si>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</si>
  <si>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</si>
  <si>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</si>
  <si>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</si>
  <si>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</si>
  <si>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</si>
  <si>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</si>
  <si>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</si>
  <si>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</si>
  <si>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</si>
  <si>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</si>
  <si>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</si>
  <si>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</si>
  <si>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</si>
  <si>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</si>
  <si>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</si>
  <si>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</si>
  <si>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</si>
  <si>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</si>
  <si>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</si>
  <si>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</si>
  <si>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</si>
  <si>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</si>
  <si>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</si>
  <si>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</si>
  <si>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</si>
  <si>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</si>
  <si>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</si>
  <si>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</si>
  <si>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</si>
  <si>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</si>
  <si>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</si>
  <si>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</si>
  <si>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</si>
  <si>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</si>
  <si>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</si>
  <si>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</si>
  <si>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</si>
  <si>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</si>
  <si>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</si>
  <si>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</si>
  <si>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</si>
  <si>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</si>
  <si>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</si>
  <si>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</si>
  <si>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</si>
  <si>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</si>
  <si>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</si>
  <si>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</si>
  <si>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</si>
  <si>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</si>
  <si>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</si>
  <si>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</si>
  <si>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</si>
  <si>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</si>
  <si>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</si>
  <si>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</si>
  <si>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</si>
  <si>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</si>
  <si>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</si>
  <si>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</si>
  <si>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</si>
  <si>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</si>
  <si>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</si>
  <si>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</si>
  <si>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</si>
  <si>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</si>
  <si>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</si>
  <si>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</si>
  <si>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</si>
  <si>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</si>
  <si>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</si>
  <si>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</si>
  <si>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</si>
  <si>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</si>
  <si>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</si>
  <si>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</si>
  <si>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</si>
  <si>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</si>
  <si>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</si>
  <si>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</si>
  <si>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</si>
  <si>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</si>
  <si>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</si>
  <si>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</si>
  <si>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</si>
  <si>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</si>
  <si>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</si>
  <si>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</si>
  <si>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</si>
  <si>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</si>
  <si>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</si>
  <si>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</si>
  <si>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</si>
  <si>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</si>
  <si>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</si>
  <si>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</si>
  <si>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</si>
  <si>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</si>
  <si>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</si>
  <si>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</si>
  <si>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</si>
  <si>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</si>
  <si>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</si>
  <si>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</si>
  <si>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</si>
  <si>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</si>
  <si>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</si>
  <si>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</si>
  <si>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</si>
  <si>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</si>
  <si>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</si>
  <si>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</si>
  <si>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</si>
  <si>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</si>
  <si>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</si>
  <si>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</si>
  <si>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</si>
  <si>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</si>
  <si>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</si>
  <si>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</si>
  <si>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</si>
  <si>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</si>
  <si>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</si>
  <si>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</si>
  <si>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</si>
  <si>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</si>
  <si>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</si>
  <si>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</si>
  <si>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</si>
  <si>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</si>
  <si>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</si>
  <si>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</si>
  <si>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</si>
  <si>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</si>
  <si>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</si>
  <si>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</si>
  <si>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</si>
  <si>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</si>
  <si>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</si>
  <si>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</si>
  <si>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</si>
  <si>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</si>
  <si>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</si>
  <si>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</si>
  <si>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</si>
  <si>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</si>
  <si>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</si>
  <si>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</si>
  <si>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</si>
  <si>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</si>
  <si>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</si>
  <si>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</si>
  <si>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</si>
  <si>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</si>
  <si>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</si>
  <si>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</si>
  <si>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</si>
  <si>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</si>
  <si>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</si>
  <si>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</si>
  <si>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</si>
  <si>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</si>
  <si>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</si>
  <si>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</si>
  <si>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</si>
  <si>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</si>
  <si>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</si>
  <si>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</si>
  <si>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</si>
  <si>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</si>
  <si>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</si>
  <si>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</si>
  <si>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</si>
  <si>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</si>
  <si>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</si>
  <si>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</si>
  <si>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</si>
  <si>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</si>
  <si>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</si>
  <si>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</si>
  <si>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</si>
  <si>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</si>
  <si>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</si>
  <si>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</si>
  <si>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</si>
  <si>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</si>
  <si>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</si>
  <si>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</si>
  <si>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</si>
  <si>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</si>
  <si>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</si>
  <si>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</si>
  <si>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</si>
  <si>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</si>
  <si>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</si>
  <si>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</si>
  <si>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</si>
  <si>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</si>
  <si>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</si>
  <si>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</si>
  <si>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</si>
  <si>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</si>
  <si>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</si>
  <si>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</si>
  <si>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</si>
  <si>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</si>
  <si>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</si>
  <si>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</si>
  <si>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</si>
  <si>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</si>
  <si>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</si>
  <si>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</si>
  <si>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</si>
  <si>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</si>
  <si>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</si>
  <si>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</si>
  <si>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</si>
  <si>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</si>
  <si>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</si>
  <si>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</si>
  <si>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</si>
  <si>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</si>
  <si>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</si>
  <si>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</si>
  <si>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</si>
  <si>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</si>
  <si>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</si>
  <si>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</si>
  <si>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</si>
  <si>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</si>
  <si>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</si>
  <si>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</si>
  <si>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</si>
  <si>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</si>
  <si>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</si>
  <si>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</si>
  <si>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</si>
  <si>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</si>
  <si>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</si>
  <si>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</si>
  <si>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</si>
  <si>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</si>
  <si>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</si>
  <si>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</si>
  <si>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</si>
  <si>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</si>
  <si>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</si>
  <si>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</si>
  <si>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</si>
  <si>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</si>
  <si>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</si>
  <si>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</si>
  <si>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</si>
  <si>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</si>
  <si>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</si>
  <si>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</si>
  <si>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</si>
  <si>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</si>
  <si>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</si>
  <si>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</si>
  <si>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</si>
  <si>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</si>
  <si>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</si>
  <si>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</si>
  <si>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</si>
  <si>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</si>
  <si>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</si>
  <si>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</si>
  <si>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</si>
  <si>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</si>
  <si>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</si>
  <si>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</si>
  <si>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</si>
  <si>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</si>
  <si>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</si>
  <si>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</si>
  <si>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</si>
  <si>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</si>
  <si>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</si>
  <si>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</si>
  <si>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</si>
  <si>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</si>
  <si>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</si>
  <si>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</si>
  <si>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</si>
  <si>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</si>
  <si>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</si>
  <si>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</si>
  <si>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</si>
  <si>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</si>
  <si>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</si>
  <si>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</si>
  <si>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</si>
  <si>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</si>
  <si>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</si>
  <si>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</si>
  <si>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</si>
  <si>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</si>
  <si>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</si>
  <si>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</si>
  <si>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</si>
  <si>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</si>
  <si>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</si>
  <si>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</si>
  <si>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</si>
  <si>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</si>
  <si>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</si>
  <si>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</si>
  <si>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</si>
  <si>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</si>
  <si>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</si>
  <si>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</si>
  <si>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</si>
  <si>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</si>
  <si>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</si>
  <si>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</si>
  <si>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</si>
  <si>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</si>
  <si>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</si>
  <si>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</si>
  <si>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</si>
  <si>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</si>
  <si>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</si>
  <si>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</si>
  <si>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</si>
  <si>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</si>
  <si>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</si>
  <si>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</si>
  <si>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</si>
  <si>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</si>
  <si>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</si>
  <si>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</si>
  <si>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</si>
  <si>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</si>
  <si>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</si>
  <si>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</si>
  <si>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</si>
  <si>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</si>
  <si>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</si>
  <si>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</si>
  <si>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</si>
  <si>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</si>
  <si>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</si>
  <si>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</si>
  <si>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</si>
  <si>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</si>
  <si>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</si>
  <si>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</si>
  <si>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</si>
  <si>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</si>
  <si>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</si>
  <si>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</si>
  <si>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</si>
  <si>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</si>
  <si>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</si>
  <si>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</si>
  <si>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</si>
  <si>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</si>
  <si>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</si>
  <si>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</si>
  <si>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</si>
  <si>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</si>
  <si>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</si>
  <si>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</si>
  <si>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</si>
  <si>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</si>
  <si>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</si>
  <si>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</si>
  <si>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</si>
  <si>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</si>
  <si>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</si>
  <si>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</si>
  <si>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</si>
  <si>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</si>
  <si>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</si>
  <si>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</si>
  <si>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</si>
  <si>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</si>
  <si>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</si>
  <si>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</si>
  <si>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</si>
  <si>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</si>
  <si>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</si>
  <si>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</si>
  <si>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</si>
  <si>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</si>
  <si>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</si>
  <si>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</si>
  <si>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</si>
  <si>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</si>
  <si>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</si>
  <si>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</si>
  <si>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</si>
  <si>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</si>
  <si>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</si>
  <si>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</si>
  <si>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</si>
  <si>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</si>
  <si>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</si>
  <si>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</si>
  <si>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</si>
  <si>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</si>
  <si>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</si>
  <si>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</si>
  <si>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</si>
  <si>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</si>
  <si>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</si>
  <si>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</si>
  <si>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</si>
  <si>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</si>
  <si>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</si>
  <si>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</si>
  <si>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</si>
  <si>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</si>
  <si>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</si>
  <si>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</si>
  <si>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</si>
  <si>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</si>
  <si>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</si>
  <si>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</si>
  <si>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</si>
  <si>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</si>
  <si>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</si>
  <si>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</si>
  <si>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</si>
  <si>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</si>
  <si>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</si>
  <si>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</si>
  <si>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</si>
  <si>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</si>
  <si>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</si>
  <si>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</si>
  <si>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</si>
  <si>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</si>
  <si>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</si>
  <si>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</si>
  <si>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</si>
  <si>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</si>
  <si>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</si>
  <si>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</si>
  <si>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</si>
  <si>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</si>
  <si>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</si>
  <si>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</si>
  <si>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</si>
  <si>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</si>
  <si>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</si>
  <si>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</si>
  <si>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</si>
  <si>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</si>
  <si>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</si>
  <si>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</si>
  <si>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</si>
  <si>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</si>
  <si>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</si>
  <si>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</si>
  <si>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</si>
  <si>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</si>
  <si>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</si>
  <si>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</si>
  <si>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</si>
  <si>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</si>
  <si>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</si>
  <si>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</si>
  <si>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</si>
  <si>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</si>
  <si>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</si>
  <si>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</si>
  <si>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</si>
  <si>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</si>
  <si>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</si>
  <si>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</si>
  <si>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</si>
  <si>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</si>
  <si>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</si>
  <si>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</si>
  <si>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</si>
  <si>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</si>
  <si>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</si>
  <si>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</si>
  <si>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</si>
  <si>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</si>
  <si>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</si>
  <si>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</si>
  <si>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</si>
  <si>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</si>
  <si>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</si>
  <si>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</si>
  <si>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</si>
  <si>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</si>
  <si>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</si>
  <si>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</si>
  <si>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</si>
  <si>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</si>
  <si>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</si>
  <si>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</si>
  <si>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</si>
  <si>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</si>
  <si>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</si>
  <si>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</si>
  <si>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</si>
  <si>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</si>
  <si>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</si>
  <si>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</si>
  <si>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</si>
  <si>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</si>
  <si>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</si>
  <si>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</si>
  <si>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</si>
  <si>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</si>
  <si>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</si>
  <si>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</si>
  <si>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</si>
  <si>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</si>
  <si>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</si>
  <si>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</si>
  <si>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</si>
  <si>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</si>
  <si>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</si>
  <si>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</si>
  <si>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</si>
  <si>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</si>
  <si>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</si>
  <si>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</si>
  <si>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</si>
  <si>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</si>
  <si>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</si>
  <si>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</si>
  <si>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</si>
  <si>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</si>
  <si>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</si>
  <si>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</si>
  <si>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</si>
  <si>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</si>
  <si>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</si>
  <si>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</si>
  <si>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</si>
  <si>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</si>
  <si>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</si>
  <si>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</si>
  <si>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</si>
  <si>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</si>
  <si>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</si>
  <si>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</si>
  <si>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</si>
  <si>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</si>
  <si>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</si>
  <si>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</si>
  <si>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</si>
  <si>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</si>
  <si>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</si>
  <si>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</si>
  <si>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</si>
  <si>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</si>
  <si>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</si>
  <si>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</si>
  <si>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</si>
  <si>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</si>
  <si>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</si>
  <si>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</si>
  <si>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</si>
  <si>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</si>
  <si>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</si>
  <si>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</si>
  <si>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</si>
  <si>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</si>
  <si>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</si>
  <si>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</si>
  <si>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</si>
  <si>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</si>
  <si>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</si>
  <si>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</si>
  <si>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</si>
  <si>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</si>
  <si>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</si>
  <si>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</si>
  <si>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</si>
  <si>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</si>
  <si>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</si>
  <si>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</si>
  <si>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</si>
  <si>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</si>
  <si>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</si>
  <si>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</si>
  <si>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</si>
  <si>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</si>
  <si>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</si>
  <si>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</si>
  <si>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</si>
  <si>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</si>
  <si>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</si>
  <si>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</si>
  <si>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</si>
  <si>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</si>
  <si>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</si>
  <si>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</si>
  <si>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</si>
  <si>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</si>
  <si>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</si>
  <si>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</si>
  <si>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</si>
  <si>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</si>
  <si>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</si>
  <si>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</si>
  <si>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</si>
  <si>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</si>
  <si>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</si>
  <si>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</si>
  <si>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</si>
  <si>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</si>
  <si>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</si>
  <si>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</si>
  <si>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</si>
  <si>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</si>
  <si>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</si>
  <si>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</si>
  <si>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</si>
  <si>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</si>
  <si>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</si>
  <si>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</si>
  <si>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</si>
  <si>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</si>
  <si>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</si>
  <si>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</si>
  <si>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</si>
  <si>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</si>
  <si>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</si>
  <si>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</si>
  <si>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</si>
  <si>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</si>
  <si>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</si>
  <si>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</si>
  <si>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</si>
  <si>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</si>
  <si>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</si>
  <si>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</si>
  <si>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</si>
  <si>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</si>
  <si>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</si>
  <si>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</si>
  <si>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</si>
  <si>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</si>
  <si>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</si>
  <si>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</si>
  <si>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</si>
  <si>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</si>
  <si>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</si>
  <si>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</si>
  <si>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</si>
  <si>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</si>
  <si>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</si>
  <si>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</si>
  <si>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</si>
  <si>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</si>
  <si>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</si>
  <si>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</si>
  <si>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</si>
  <si>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</si>
  <si>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</si>
  <si>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</si>
  <si>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</si>
  <si>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</si>
  <si>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</si>
  <si>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</si>
  <si>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</si>
  <si>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</si>
  <si>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</si>
  <si>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</si>
  <si>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</si>
  <si>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</si>
  <si>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</si>
  <si>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</si>
  <si>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</si>
  <si>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</si>
  <si>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</si>
  <si>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</si>
  <si>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</si>
  <si>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</si>
  <si>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</si>
  <si>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</si>
  <si>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</si>
  <si>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</si>
  <si>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</si>
  <si>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</si>
  <si>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</si>
  <si>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</si>
  <si>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</si>
  <si>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</si>
  <si>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</si>
  <si>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</si>
  <si>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</si>
  <si>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</si>
  <si>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</si>
  <si>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</si>
  <si>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</si>
  <si>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</si>
  <si>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</si>
  <si>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</si>
  <si>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</si>
  <si>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</si>
  <si>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</si>
  <si>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</si>
  <si>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</si>
  <si>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</si>
  <si>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</si>
  <si>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</si>
  <si>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</si>
  <si>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</si>
  <si>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</si>
  <si>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</si>
  <si>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</si>
  <si>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</si>
  <si>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</si>
  <si>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</si>
  <si>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</si>
  <si>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</si>
  <si>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</si>
  <si>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</si>
  <si>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</si>
  <si>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</si>
  <si>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</si>
  <si>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</si>
  <si>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</si>
  <si>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</si>
  <si>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</si>
  <si>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</si>
  <si>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</si>
  <si>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</si>
  <si>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</si>
  <si>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</si>
  <si>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</si>
  <si>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</si>
  <si>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</si>
  <si>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</si>
  <si>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</si>
  <si>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</si>
  <si>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</si>
  <si>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</si>
  <si>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</si>
  <si>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</si>
  <si>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</si>
  <si>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</si>
  <si>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</si>
  <si>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</si>
  <si>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</si>
  <si>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</si>
  <si>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</si>
  <si>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</si>
  <si>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</si>
  <si>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</si>
  <si>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</si>
  <si>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</si>
  <si>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</si>
  <si>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</si>
  <si>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</si>
  <si>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</si>
  <si>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</si>
  <si>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</si>
  <si>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</si>
  <si>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</si>
  <si>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</si>
  <si>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</si>
  <si>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</si>
  <si>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</si>
  <si>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</si>
  <si>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</si>
  <si>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</si>
  <si>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</si>
  <si>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</si>
  <si>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</si>
  <si>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</si>
  <si>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</si>
  <si>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</si>
  <si>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</si>
  <si>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</si>
  <si>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</si>
  <si>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</si>
  <si>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</si>
  <si>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</si>
  <si>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</si>
  <si>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</si>
  <si>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</si>
  <si>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</si>
  <si>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</si>
  <si>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</si>
  <si>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</si>
  <si>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</si>
  <si>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</si>
  <si>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</si>
  <si>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</si>
  <si>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</si>
  <si>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</si>
  <si>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</si>
  <si>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</si>
  <si>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</si>
  <si>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</si>
  <si>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</si>
  <si>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</si>
  <si>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</si>
  <si>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</si>
  <si>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</si>
  <si>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</si>
  <si>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</si>
  <si>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</si>
  <si>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</si>
  <si>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</si>
  <si>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</si>
  <si>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</si>
  <si>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</si>
  <si>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</si>
  <si>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</si>
  <si>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</si>
  <si>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</si>
  <si>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</si>
  <si>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</si>
  <si>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</si>
  <si>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</si>
  <si>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</si>
  <si>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</si>
  <si>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</si>
  <si>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</si>
  <si>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</si>
  <si>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</si>
  <si>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</si>
  <si>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</si>
  <si>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</si>
  <si>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</si>
  <si>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</si>
  <si>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</si>
  <si>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</si>
  <si>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</si>
  <si>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</si>
  <si>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</si>
  <si>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</si>
  <si>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</si>
  <si>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</si>
  <si>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</si>
  <si>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</si>
  <si>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</si>
  <si>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</si>
  <si>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</si>
  <si>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</si>
  <si>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</si>
  <si>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</si>
  <si>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</si>
  <si>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</si>
  <si>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</si>
  <si>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</si>
  <si>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</si>
  <si>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</si>
  <si>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</si>
  <si>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</si>
  <si>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</si>
  <si>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</si>
  <si>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</si>
  <si>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</si>
  <si>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</si>
  <si>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</si>
  <si>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</si>
  <si>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</si>
  <si>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</si>
  <si>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</si>
  <si>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</si>
  <si>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</si>
  <si>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</si>
  <si>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</si>
  <si>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</si>
  <si>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</si>
  <si>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</si>
  <si>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</si>
  <si>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</si>
  <si>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</si>
  <si>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</si>
  <si>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</si>
  <si>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</si>
  <si>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</si>
  <si>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</si>
  <si>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</si>
  <si>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</si>
  <si>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</si>
  <si>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</si>
  <si>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</si>
  <si>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</si>
  <si>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</si>
  <si>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</si>
  <si>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</si>
  <si>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</si>
  <si>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</si>
  <si>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</si>
  <si>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</si>
  <si>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</si>
  <si>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</si>
  <si>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</si>
  <si>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</si>
  <si>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</si>
  <si>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</si>
  <si>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</si>
  <si>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</si>
  <si>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</si>
  <si>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</si>
  <si>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</si>
  <si>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</si>
  <si>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</si>
  <si>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</si>
  <si>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</si>
  <si>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</si>
  <si>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</si>
  <si>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</si>
  <si>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</si>
  <si>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</si>
  <si>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</si>
  <si>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</si>
  <si>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</si>
  <si>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</si>
  <si>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</si>
  <si>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</si>
  <si>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</si>
  <si>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</si>
  <si>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</si>
  <si>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</si>
  <si>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</si>
  <si>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</si>
  <si>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</si>
  <si>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</si>
  <si>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</si>
  <si>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</si>
  <si>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</si>
  <si>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</si>
  <si>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</si>
  <si>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</si>
  <si>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</si>
  <si>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</si>
  <si>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</si>
  <si>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</si>
  <si>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</si>
  <si>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</si>
  <si>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</si>
  <si>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</si>
  <si>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</si>
  <si>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</si>
  <si>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</si>
  <si>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</si>
  <si>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</si>
  <si>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</si>
  <si>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</si>
  <si>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</si>
  <si>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</si>
  <si>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</si>
  <si>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</si>
  <si>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</si>
  <si>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</si>
  <si>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</si>
  <si>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</si>
  <si>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</si>
  <si>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</si>
  <si>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</si>
  <si>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</si>
  <si>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</si>
  <si>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</si>
  <si>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</si>
  <si>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</si>
  <si>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</si>
  <si>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</si>
  <si>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</si>
  <si>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</si>
  <si>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</si>
  <si>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</si>
  <si>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</si>
  <si>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</si>
  <si>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</si>
  <si>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</si>
  <si>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</si>
  <si>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</si>
  <si>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</si>
  <si>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</si>
  <si>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</si>
  <si>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</si>
  <si>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</si>
  <si>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</si>
  <si>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</si>
  <si>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</si>
  <si>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</si>
  <si>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</si>
  <si>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</si>
  <si>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</si>
  <si>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</si>
  <si>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</si>
  <si>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</si>
  <si>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</si>
  <si>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</si>
  <si>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</si>
  <si>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</si>
  <si>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</si>
  <si>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</si>
  <si>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</si>
  <si>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</si>
  <si>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</si>
  <si>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</si>
  <si>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</si>
  <si>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</si>
  <si>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</si>
  <si>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</si>
  <si>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</si>
  <si>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</si>
  <si>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</si>
  <si>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</si>
  <si>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</si>
  <si>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</si>
  <si>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</si>
  <si>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</si>
  <si>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</si>
  <si>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</si>
  <si>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</si>
  <si>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</si>
  <si>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</si>
  <si>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</si>
  <si>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</si>
  <si>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</si>
  <si>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</si>
  <si>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</si>
  <si>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</si>
  <si>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</si>
  <si>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</si>
  <si>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</si>
  <si>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</si>
  <si>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</si>
  <si>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</si>
  <si>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</si>
  <si>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</si>
  <si>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</si>
  <si>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</si>
  <si>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</si>
  <si>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</si>
  <si>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</si>
  <si>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</si>
  <si>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</si>
  <si>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</si>
  <si>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</si>
  <si>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</si>
  <si>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</si>
  <si>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</si>
  <si>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</si>
  <si>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</si>
  <si>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</si>
  <si>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</si>
  <si>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</si>
  <si>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</si>
  <si>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</si>
  <si>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</si>
  <si>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</si>
  <si>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</si>
  <si>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</si>
  <si>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</si>
  <si>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</si>
  <si>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</si>
  <si>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</si>
  <si>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</si>
  <si>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</si>
  <si>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</si>
  <si>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</si>
  <si>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</si>
  <si>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</si>
  <si>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</si>
  <si>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</si>
  <si>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</si>
  <si>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</si>
  <si>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</si>
  <si>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</si>
  <si>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</si>
  <si>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</si>
  <si>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</si>
  <si>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</si>
  <si>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</si>
  <si>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</si>
  <si>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</si>
  <si>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</si>
  <si>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</si>
  <si>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</si>
  <si>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</si>
  <si>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</si>
  <si>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</si>
  <si>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</si>
  <si>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</si>
  <si>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</si>
  <si>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</si>
  <si>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</si>
  <si>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</si>
  <si>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</si>
  <si>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</si>
  <si>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</si>
  <si>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</si>
  <si>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</si>
  <si>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</si>
  <si>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</si>
  <si>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</si>
  <si>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</si>
  <si>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</si>
  <si>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</si>
  <si>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</si>
  <si>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</si>
  <si>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</si>
  <si>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</si>
  <si>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</si>
  <si>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</si>
  <si>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</si>
  <si>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</si>
  <si>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</si>
  <si>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</si>
  <si>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</si>
  <si>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</si>
  <si>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</si>
  <si>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</si>
  <si>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</si>
  <si>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</si>
  <si>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</si>
  <si>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</si>
  <si>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</si>
  <si>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</si>
  <si>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</si>
  <si>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</si>
  <si>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</si>
  <si>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</si>
  <si>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</si>
  <si>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</si>
  <si>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</si>
  <si>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</si>
  <si>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</si>
  <si>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</si>
  <si>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</si>
  <si>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</si>
  <si>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</si>
  <si>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</si>
  <si>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</si>
  <si>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</si>
  <si>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</si>
  <si>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</si>
  <si>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</si>
  <si>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</si>
  <si>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</si>
  <si>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</si>
  <si>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</si>
  <si>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</si>
  <si>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</si>
  <si>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</si>
  <si>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</si>
  <si>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</si>
  <si>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</si>
  <si>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</si>
  <si>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</si>
  <si>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</si>
  <si>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</si>
  <si>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</si>
  <si>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</si>
  <si>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</si>
  <si>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</si>
  <si>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</si>
  <si>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</si>
  <si>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</si>
  <si>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</si>
  <si>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</si>
  <si>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</si>
  <si>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</si>
  <si>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</si>
  <si>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</si>
  <si>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</si>
  <si>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</si>
  <si>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</si>
  <si>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</si>
  <si>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</si>
  <si>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</si>
  <si>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</si>
  <si>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</si>
  <si>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</si>
  <si>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</si>
  <si>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</si>
  <si>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</si>
  <si>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</si>
  <si>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</si>
  <si>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</si>
  <si>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</si>
  <si>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</si>
  <si>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</si>
  <si>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</si>
  <si>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</si>
  <si>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</si>
  <si>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</si>
  <si>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</si>
  <si>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</si>
  <si>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</si>
  <si>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</si>
  <si>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</si>
  <si>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</si>
  <si>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</si>
  <si>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</si>
  <si>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</si>
  <si>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</si>
  <si>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</si>
  <si>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</si>
  <si>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</si>
  <si>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</si>
  <si>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</si>
  <si>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</si>
  <si>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</si>
  <si>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</si>
  <si>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</si>
  <si>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</si>
  <si>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</si>
  <si>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</si>
  <si>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</si>
  <si>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</si>
  <si>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</si>
  <si>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</si>
  <si>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</si>
  <si>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</si>
  <si>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</si>
  <si>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</si>
  <si>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</si>
  <si>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</si>
  <si>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</si>
  <si>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</si>
  <si>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</si>
  <si>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</si>
  <si>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</si>
  <si>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</si>
  <si>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</si>
  <si>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</si>
  <si>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</si>
  <si>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</si>
  <si>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</si>
  <si>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</si>
  <si>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</si>
  <si>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</si>
  <si>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</si>
  <si>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</si>
  <si>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</si>
  <si>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</si>
  <si>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</si>
  <si>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</si>
  <si>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</si>
  <si>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</si>
  <si>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</si>
  <si>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</si>
  <si>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</si>
  <si>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</si>
  <si>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</si>
  <si>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</si>
  <si>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</si>
  <si>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</si>
  <si>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</si>
  <si>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</si>
  <si>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</si>
  <si>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</si>
  <si>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</si>
  <si>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</si>
  <si>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</si>
  <si>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</si>
  <si>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</si>
  <si>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</si>
  <si>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</si>
  <si>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</si>
  <si>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</si>
  <si>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</si>
  <si>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</si>
  <si>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</si>
  <si>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</si>
  <si>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</si>
  <si>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</si>
  <si>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</si>
  <si>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</si>
  <si>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</si>
  <si>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</si>
  <si>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</si>
  <si>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</si>
  <si>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</si>
  <si>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</si>
  <si>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</si>
  <si>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</si>
  <si>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</si>
  <si>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</si>
  <si>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</si>
  <si>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</si>
  <si>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</si>
  <si>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</si>
  <si>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</si>
  <si>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</si>
  <si>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</si>
  <si>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</si>
  <si>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</si>
  <si>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</si>
  <si>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</si>
  <si>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</si>
  <si>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</si>
  <si>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</si>
  <si>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</si>
  <si>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</si>
  <si>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</si>
  <si>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</si>
  <si>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</si>
  <si>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</si>
  <si>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</si>
  <si>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</si>
  <si>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</si>
  <si>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</si>
  <si>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</si>
  <si>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</si>
  <si>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</si>
  <si>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</si>
  <si>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</si>
  <si>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</si>
  <si>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</si>
  <si>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</si>
  <si>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</si>
  <si>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</si>
  <si>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</si>
  <si>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</si>
  <si>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</si>
  <si>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</si>
  <si>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</si>
  <si>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</si>
  <si>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</si>
  <si>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</si>
  <si>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</si>
  <si>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</si>
  <si>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</si>
  <si>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</si>
  <si>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</si>
  <si>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</si>
  <si>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</si>
  <si>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</si>
  <si>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</si>
  <si>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</si>
  <si>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</si>
  <si>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</si>
  <si>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</si>
  <si>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</si>
  <si>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</si>
  <si>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</si>
  <si>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</si>
  <si>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</si>
  <si>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</si>
  <si>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</si>
  <si>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</si>
  <si>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</si>
  <si>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</si>
  <si>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</si>
  <si>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</si>
  <si>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</si>
  <si>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</si>
  <si>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</si>
  <si>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</si>
  <si>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</si>
  <si>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</si>
  <si>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</si>
  <si>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</si>
  <si>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</si>
  <si>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</si>
  <si>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</si>
  <si>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</si>
  <si>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</si>
  <si>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</si>
  <si>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</si>
  <si>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</si>
  <si>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</si>
  <si>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</si>
  <si>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</si>
  <si>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</si>
  <si>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</si>
  <si>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</si>
  <si>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</si>
  <si>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</si>
  <si>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</si>
  <si>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</si>
  <si>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</si>
  <si>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</si>
  <si>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</si>
  <si>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</si>
  <si>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</si>
  <si>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</si>
  <si>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</si>
  <si>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</si>
  <si>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</si>
  <si>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</si>
  <si>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</si>
  <si>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</si>
  <si>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</si>
  <si>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</si>
  <si>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</si>
  <si>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</si>
  <si>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</si>
  <si>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</si>
  <si>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</si>
  <si>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</si>
  <si>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</si>
  <si>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</si>
  <si>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</si>
  <si>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</si>
  <si>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</si>
  <si>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</si>
  <si>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</si>
  <si>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</si>
  <si>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</si>
  <si>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</si>
  <si>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</si>
  <si>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</si>
  <si>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</si>
  <si>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</si>
  <si>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</si>
  <si>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</si>
  <si>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</si>
  <si>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</si>
  <si>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</si>
  <si>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</si>
  <si>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</si>
  <si>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</si>
  <si>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</si>
  <si>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</si>
  <si>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</si>
  <si>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</si>
  <si>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</si>
  <si>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</si>
  <si>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</si>
  <si>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</si>
  <si>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</si>
  <si>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</si>
  <si>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</si>
  <si>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</si>
  <si>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</si>
  <si>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</si>
  <si>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</si>
  <si>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</si>
  <si>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</si>
  <si>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</si>
  <si>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</si>
  <si>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</si>
  <si>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</si>
  <si>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</si>
  <si>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</si>
  <si>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</si>
  <si>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</si>
  <si>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</si>
  <si>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</si>
  <si>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</si>
  <si>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</si>
  <si>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</si>
  <si>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</si>
  <si>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</si>
  <si>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</si>
  <si>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</si>
  <si>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</si>
  <si>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</si>
  <si>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</si>
  <si>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</si>
  <si>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</si>
  <si>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</si>
  <si>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</si>
  <si>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</si>
  <si>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</si>
  <si>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</si>
  <si>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</si>
  <si>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</si>
  <si>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</si>
  <si>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</si>
  <si>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</si>
  <si>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</si>
  <si>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</si>
  <si>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</si>
  <si>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</si>
  <si>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</si>
  <si>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</si>
  <si>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</si>
  <si>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</si>
  <si>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</si>
  <si>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</si>
  <si>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</si>
  <si>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</si>
  <si>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</si>
  <si>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</si>
  <si>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</si>
  <si>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</si>
  <si>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</si>
  <si>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</si>
  <si>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</si>
  <si>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</si>
  <si>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</si>
  <si>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</si>
  <si>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</si>
  <si>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</si>
  <si>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</si>
  <si>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</si>
  <si>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</si>
  <si>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</si>
  <si>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</si>
  <si>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</si>
  <si>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</si>
  <si>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</si>
  <si>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</si>
  <si>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</si>
  <si>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</si>
  <si>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</si>
  <si>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</si>
  <si>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</si>
  <si>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</si>
  <si>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</si>
  <si>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</si>
  <si>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</si>
  <si>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</si>
  <si>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</si>
  <si>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</si>
  <si>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</si>
  <si>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</si>
  <si>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</si>
  <si>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</si>
  <si>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</si>
  <si>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</si>
  <si>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</si>
  <si>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</si>
  <si>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</si>
  <si>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</si>
  <si>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</si>
  <si>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</si>
  <si>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</si>
  <si>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</si>
  <si>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</si>
  <si>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</si>
  <si>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</si>
  <si>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</si>
  <si>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</si>
  <si>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</si>
  <si>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</si>
  <si>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</si>
  <si>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</si>
  <si>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</si>
  <si>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</si>
  <si>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</si>
  <si>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</si>
  <si>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</si>
  <si>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</si>
  <si>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</si>
  <si>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</si>
  <si>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</si>
  <si>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</si>
  <si>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</si>
  <si>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</si>
  <si>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</si>
  <si>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</si>
  <si>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</si>
  <si>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</si>
  <si>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</si>
  <si>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</si>
  <si>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</si>
  <si>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</si>
  <si>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</si>
  <si>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</si>
  <si>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</si>
  <si>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</si>
  <si>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</si>
  <si>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</si>
  <si>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</si>
  <si>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</si>
  <si>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</si>
  <si>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</si>
  <si>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</si>
  <si>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</si>
  <si>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</si>
  <si>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</si>
  <si>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</si>
  <si>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</si>
  <si>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</si>
  <si>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</si>
  <si>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</si>
  <si>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</si>
  <si>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</si>
  <si>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</si>
  <si>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</si>
  <si>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</si>
  <si>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</si>
  <si>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</si>
  <si>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</si>
  <si>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</si>
  <si>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</si>
  <si>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</si>
  <si>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</si>
  <si>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</si>
  <si>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</si>
  <si>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</si>
  <si>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</si>
  <si>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</si>
  <si>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</si>
  <si>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</si>
  <si>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</si>
  <si>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</si>
  <si>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</si>
  <si>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</si>
  <si>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</si>
  <si>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</si>
  <si>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</si>
  <si>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</si>
  <si>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</si>
  <si>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</si>
  <si>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</si>
  <si>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</si>
  <si>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</si>
  <si>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</si>
  <si>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</si>
  <si>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</si>
  <si>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</si>
  <si>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</si>
  <si>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</si>
  <si>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</si>
  <si>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</si>
  <si>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</si>
  <si>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</si>
  <si>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</si>
  <si>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</si>
  <si>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</si>
  <si>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</si>
  <si>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</si>
  <si>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</si>
  <si>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</si>
  <si>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</si>
  <si>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</si>
  <si>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</si>
  <si>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</si>
  <si>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</si>
  <si>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</si>
  <si>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</si>
  <si>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</si>
  <si>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</si>
  <si>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</si>
  <si>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</si>
  <si>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</si>
  <si>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</si>
  <si>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</si>
  <si>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</si>
  <si>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</si>
  <si>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</si>
  <si>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</si>
  <si>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</si>
  <si>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</si>
  <si>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</si>
  <si>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</si>
  <si>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</si>
  <si>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</si>
  <si>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</si>
  <si>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</si>
  <si>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</si>
  <si>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</si>
  <si>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</si>
  <si>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</si>
  <si>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</si>
  <si>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</si>
  <si>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</si>
  <si>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</si>
  <si>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</si>
  <si>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</si>
  <si>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</si>
  <si>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</si>
  <si>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</si>
  <si>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</si>
  <si>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</si>
  <si>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</si>
  <si>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</si>
  <si>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</si>
  <si>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</si>
  <si>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</si>
  <si>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</si>
  <si>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</si>
  <si>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</si>
  <si>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</si>
  <si>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</si>
  <si>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</si>
  <si>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</si>
  <si>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</si>
  <si>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</si>
  <si>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</si>
  <si>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</si>
  <si>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</si>
  <si>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</si>
  <si>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</si>
  <si>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</si>
  <si>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</si>
  <si>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</si>
  <si>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</si>
  <si>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</si>
  <si>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</si>
  <si>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</si>
  <si>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</si>
  <si>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</si>
  <si>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</si>
  <si>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</si>
  <si>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</si>
  <si>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</si>
  <si>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</si>
  <si>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</si>
  <si>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</si>
  <si>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</si>
  <si>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</si>
  <si>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</si>
  <si>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</si>
  <si>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</si>
  <si>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</si>
  <si>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</si>
  <si>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</si>
  <si>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</si>
  <si>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</si>
  <si>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</si>
  <si>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</si>
  <si>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</si>
  <si>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</si>
  <si>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</si>
  <si>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</si>
  <si>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</si>
  <si>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</si>
  <si>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</si>
  <si>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</si>
  <si>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</si>
  <si>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</si>
  <si>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</si>
  <si>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</si>
  <si>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</si>
  <si>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</si>
  <si>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</si>
  <si>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</si>
  <si>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</si>
  <si>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</si>
  <si>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</si>
  <si>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</si>
  <si>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</si>
  <si>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</si>
  <si>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</si>
  <si>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</si>
  <si>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</si>
  <si>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</si>
  <si>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</si>
  <si>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</si>
  <si>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</si>
  <si>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</si>
  <si>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</si>
  <si>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</si>
  <si>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</si>
  <si>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</si>
  <si>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</si>
  <si>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</si>
  <si>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</si>
  <si>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</si>
  <si>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</si>
  <si>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</si>
  <si>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</si>
  <si>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</si>
  <si>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</si>
  <si>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</si>
  <si>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</si>
  <si>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</si>
  <si>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</si>
  <si>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</si>
  <si>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</si>
  <si>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</si>
  <si>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</si>
  <si>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</si>
  <si>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</si>
  <si>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</si>
  <si>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</si>
  <si>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</si>
  <si>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</si>
  <si>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</si>
  <si>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</si>
  <si>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</si>
  <si>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</si>
  <si>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</si>
  <si>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</si>
  <si>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</si>
  <si>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</si>
  <si>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</si>
  <si>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</si>
  <si>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</si>
  <si>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</si>
  <si>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</si>
  <si>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</si>
  <si>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</si>
  <si>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</si>
  <si>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</si>
  <si>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</si>
  <si>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</si>
  <si>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</si>
  <si>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</si>
  <si>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</si>
  <si>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</si>
  <si>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</si>
  <si>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</si>
  <si>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</si>
  <si>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</si>
  <si>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</si>
  <si>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</si>
  <si>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</si>
  <si>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</si>
  <si>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</si>
  <si>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</si>
  <si>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</si>
  <si>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</si>
  <si>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</si>
  <si>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</si>
  <si>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</si>
  <si>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</si>
  <si>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</si>
  <si>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</si>
  <si>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</si>
  <si>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</si>
  <si>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</si>
  <si>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</si>
  <si>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</si>
  <si>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</si>
  <si>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</si>
  <si>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</si>
  <si>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</si>
  <si>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</si>
  <si>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</si>
  <si>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</si>
  <si>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</si>
  <si>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</si>
  <si>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</si>
  <si>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</si>
  <si>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</si>
  <si>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</si>
  <si>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</si>
  <si>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</si>
  <si>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</si>
  <si>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</si>
  <si>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</si>
  <si>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</si>
  <si>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</si>
  <si>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</si>
  <si>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</si>
  <si>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</si>
  <si>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</si>
  <si>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</si>
  <si>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</si>
  <si>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</si>
  <si>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</si>
  <si>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</si>
  <si>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</si>
  <si>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</si>
  <si>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</si>
  <si>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</si>
  <si>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</si>
  <si>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</si>
  <si>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</si>
  <si>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</si>
  <si>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</si>
  <si>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</si>
  <si>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</si>
  <si>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</si>
  <si>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</si>
  <si>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</si>
  <si>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</si>
  <si>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</si>
  <si>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</si>
  <si>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</si>
  <si>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</si>
  <si>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</si>
  <si>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</si>
  <si>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</si>
  <si>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</si>
  <si>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</si>
  <si>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</si>
  <si>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</si>
  <si>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</si>
  <si>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</si>
  <si>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</si>
  <si>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</si>
  <si>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</si>
  <si>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</si>
  <si>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</si>
  <si>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</si>
  <si>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</si>
  <si>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</si>
  <si>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</si>
  <si>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</si>
  <si>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</si>
  <si>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</si>
  <si>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</si>
  <si>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</si>
  <si>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</si>
  <si>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</si>
  <si>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</si>
  <si>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</si>
  <si>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</si>
  <si>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</si>
  <si>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</si>
  <si>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</si>
  <si>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</si>
  <si>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</si>
  <si>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</si>
  <si>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</si>
  <si>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</si>
  <si>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</si>
  <si>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</si>
  <si>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</si>
  <si>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</si>
  <si>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</si>
  <si>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</si>
  <si>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</si>
  <si>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</si>
  <si>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</si>
  <si>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</si>
  <si>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</si>
  <si>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</si>
  <si>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</si>
  <si>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</si>
  <si>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</si>
  <si>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</si>
  <si>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</si>
  <si>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</si>
  <si>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</si>
  <si>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</si>
  <si>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</si>
  <si>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</si>
  <si>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</si>
  <si>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</si>
  <si>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</si>
  <si>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</si>
  <si>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</si>
  <si>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</si>
  <si>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</si>
  <si>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</si>
  <si>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</si>
  <si>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</si>
  <si>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</si>
  <si>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</si>
  <si>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</si>
  <si>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</si>
  <si>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</si>
  <si>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</si>
  <si>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</si>
  <si>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</si>
  <si>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</si>
  <si>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</si>
  <si>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</si>
  <si>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</si>
  <si>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</si>
  <si>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</si>
  <si>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</si>
  <si>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</si>
  <si>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</si>
  <si>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</si>
  <si>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</si>
  <si>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</si>
  <si>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</si>
  <si>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</si>
  <si>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</si>
  <si>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</si>
  <si>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</si>
  <si>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</si>
  <si>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</si>
  <si>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</si>
  <si>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</si>
  <si>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</si>
  <si>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</si>
  <si>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</si>
  <si>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</si>
  <si>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</si>
  <si>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</si>
  <si>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</si>
  <si>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</si>
  <si>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</si>
  <si>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</si>
  <si>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</si>
  <si>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</si>
  <si>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</si>
  <si>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</si>
  <si>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</si>
  <si>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</si>
  <si>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</si>
  <si>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</si>
  <si>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</si>
  <si>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</si>
  <si>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</si>
  <si>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</si>
  <si>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</si>
  <si>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</si>
  <si>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</si>
  <si>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</si>
  <si>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</si>
  <si>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</si>
  <si>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</si>
  <si>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</si>
  <si>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</si>
  <si>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</si>
  <si>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</si>
  <si>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</si>
  <si>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</si>
  <si>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</si>
  <si>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</si>
  <si>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</si>
  <si>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</si>
  <si>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</si>
  <si>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</si>
  <si>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</si>
  <si>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</si>
  <si>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</si>
  <si>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</si>
  <si>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</si>
  <si>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</si>
  <si>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</si>
  <si>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</si>
  <si>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</si>
  <si>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</si>
  <si>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</si>
  <si>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</si>
  <si>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</si>
  <si>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</si>
  <si>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</si>
  <si>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</si>
  <si>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</si>
  <si>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</si>
  <si>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</si>
  <si>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</si>
  <si>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</si>
  <si>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</si>
  <si>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</si>
  <si>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</si>
  <si>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</si>
  <si>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</si>
  <si>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</si>
  <si>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</si>
  <si>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</si>
  <si>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</si>
  <si>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</si>
  <si>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</si>
  <si>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</si>
  <si>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</si>
  <si>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</si>
  <si>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</si>
  <si>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</si>
  <si>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</si>
  <si>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</si>
  <si>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</si>
  <si>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</si>
  <si>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</si>
  <si>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</si>
  <si>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</si>
  <si>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</si>
  <si>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</si>
  <si>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</si>
  <si>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</si>
  <si>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</si>
  <si>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</si>
  <si>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</si>
  <si>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</si>
  <si>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</si>
  <si>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</si>
  <si>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</si>
  <si>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</si>
  <si>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</si>
  <si>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</si>
  <si>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</si>
  <si>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</si>
  <si>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</si>
  <si>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</si>
  <si>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</si>
  <si>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</si>
  <si>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</si>
  <si>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</si>
  <si>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</si>
  <si>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</si>
  <si>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</si>
  <si>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</si>
  <si>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</si>
  <si>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</si>
  <si>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</si>
  <si>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</si>
  <si>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</si>
  <si>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</si>
  <si>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</si>
  <si>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</si>
  <si>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</si>
  <si>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</si>
  <si>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</si>
  <si>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</si>
  <si>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</si>
  <si>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</si>
  <si>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</si>
  <si>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</si>
  <si>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</si>
  <si>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</si>
  <si>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</si>
  <si>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</si>
  <si>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</si>
  <si>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</si>
  <si>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</si>
  <si>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</si>
  <si>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</si>
  <si>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</si>
  <si>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</si>
  <si>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</si>
  <si>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</si>
  <si>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</si>
  <si>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</si>
  <si>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</si>
  <si>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</si>
  <si>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</si>
  <si>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</si>
  <si>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</si>
  <si>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</si>
  <si>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</si>
  <si>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</si>
  <si>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</si>
  <si>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</si>
  <si>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</si>
  <si>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</si>
  <si>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</si>
  <si>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</si>
  <si>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</si>
  <si>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</si>
  <si>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</si>
  <si>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</si>
  <si>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</si>
  <si>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</si>
  <si>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</si>
  <si>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</si>
  <si>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</si>
  <si>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</si>
  <si>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</si>
  <si>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</si>
  <si>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</si>
  <si>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</si>
  <si>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</si>
  <si>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</si>
  <si>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</si>
  <si>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</si>
  <si>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</si>
  <si>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</si>
  <si>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</si>
  <si>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</si>
  <si>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</si>
  <si>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</si>
  <si>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</si>
  <si>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</si>
  <si>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</si>
  <si>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</si>
  <si>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</si>
  <si>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</si>
  <si>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</si>
  <si>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</si>
  <si>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</si>
  <si>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</si>
  <si>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</si>
  <si>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</si>
  <si>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</si>
  <si>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</si>
  <si>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</si>
  <si>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</si>
  <si>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</si>
  <si>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</si>
  <si>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</si>
  <si>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</si>
  <si>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</si>
  <si>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</si>
  <si>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</si>
  <si>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</si>
  <si>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</si>
  <si>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</si>
  <si>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</si>
  <si>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</si>
  <si>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</si>
  <si>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</si>
  <si>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</si>
  <si>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</si>
  <si>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</si>
  <si>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</si>
  <si>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</si>
  <si>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</si>
  <si>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</si>
  <si>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</si>
  <si>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</si>
  <si>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</si>
  <si>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</si>
  <si>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</si>
  <si>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</si>
  <si>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</si>
  <si>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</si>
  <si>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</si>
  <si>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</si>
  <si>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</si>
  <si>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</si>
  <si>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</si>
  <si>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</si>
  <si>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</si>
  <si>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</si>
  <si>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</si>
  <si>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</si>
  <si>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</si>
  <si>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</si>
  <si>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</si>
  <si>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</si>
  <si>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</si>
  <si>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</si>
  <si>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</si>
  <si>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</si>
  <si>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</si>
  <si>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</si>
  <si>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</si>
  <si>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</si>
  <si>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</si>
  <si>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</si>
  <si>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</si>
  <si>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</si>
  <si>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</si>
  <si>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</si>
  <si>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</si>
  <si>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</si>
  <si>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</si>
  <si>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</si>
  <si>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</si>
  <si>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</si>
  <si>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</si>
  <si>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</si>
  <si>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</si>
  <si>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</si>
  <si>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</si>
  <si>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</si>
  <si>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</si>
  <si>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</si>
  <si>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</si>
  <si>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</si>
  <si>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</si>
  <si>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</si>
  <si>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</si>
  <si>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</si>
  <si>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</si>
  <si>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</si>
  <si>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</si>
  <si>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</si>
  <si>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</si>
  <si>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</si>
  <si>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</si>
  <si>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</si>
  <si>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</si>
  <si>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</si>
  <si>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</si>
  <si>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</si>
  <si>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</si>
  <si>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</si>
  <si>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</si>
  <si>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</si>
  <si>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</si>
  <si>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</si>
  <si>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</si>
  <si>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</si>
  <si>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</si>
  <si>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</si>
  <si>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</si>
  <si>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</si>
  <si>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</si>
  <si>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</si>
  <si>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</si>
  <si>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</si>
  <si>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</si>
  <si>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</si>
  <si>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</si>
  <si>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</si>
  <si>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</si>
  <si>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</si>
  <si>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</si>
  <si>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</si>
  <si>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</si>
  <si>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</si>
  <si>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</si>
  <si>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</si>
  <si>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</si>
  <si>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</si>
  <si>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</si>
  <si>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</si>
  <si>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</si>
  <si>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</si>
  <si>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</si>
  <si>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</si>
  <si>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</si>
  <si>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</si>
  <si>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</si>
  <si>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</si>
  <si>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</si>
  <si>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</si>
  <si>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</si>
  <si>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</si>
  <si>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</si>
  <si>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</si>
  <si>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</si>
  <si>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</si>
  <si>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</si>
  <si>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</si>
  <si>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</si>
  <si>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</si>
  <si>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</si>
  <si>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</si>
  <si>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</si>
  <si>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</si>
  <si>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</si>
  <si>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</si>
  <si>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</si>
  <si>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</si>
  <si>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</si>
  <si>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</si>
  <si>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</si>
  <si>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</si>
  <si>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</si>
  <si>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</si>
  <si>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</si>
  <si>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</si>
  <si>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</si>
  <si>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</si>
  <si>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</si>
  <si>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</si>
  <si>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</si>
  <si>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</si>
  <si>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</si>
  <si>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</si>
  <si>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</si>
  <si>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</si>
  <si>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</si>
  <si>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</si>
  <si>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</si>
  <si>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</si>
  <si>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</si>
  <si>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</si>
  <si>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</si>
  <si>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</si>
  <si>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</si>
  <si>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</si>
  <si>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</si>
  <si>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</si>
  <si>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</si>
  <si>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</si>
  <si>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</si>
  <si>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</si>
  <si>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</si>
  <si>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</si>
  <si>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</si>
  <si>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</si>
  <si>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</si>
  <si>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</si>
  <si>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</si>
  <si>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</si>
  <si>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</si>
  <si>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</si>
  <si>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</si>
  <si>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</si>
  <si>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</si>
  <si>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</si>
  <si>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</si>
  <si>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</si>
  <si>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</si>
  <si>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</si>
  <si>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</si>
  <si>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</si>
  <si>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</si>
  <si>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</si>
  <si>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</si>
  <si>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</si>
  <si>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</si>
  <si>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</si>
  <si>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</si>
  <si>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</si>
  <si>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</si>
  <si>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</si>
  <si>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</si>
  <si>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</si>
  <si>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</si>
  <si>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</si>
  <si>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</si>
  <si>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</si>
  <si>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</si>
  <si>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</si>
  <si>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</si>
  <si>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</si>
  <si>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</si>
  <si>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</si>
  <si>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</si>
  <si>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</si>
  <si>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</si>
  <si>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</si>
  <si>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</si>
  <si>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</si>
  <si>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</si>
  <si>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</si>
  <si>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</si>
  <si>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</si>
  <si>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</si>
  <si>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</si>
  <si>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</si>
  <si>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</si>
  <si>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</si>
  <si>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</si>
  <si>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</si>
  <si>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</si>
  <si>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</si>
  <si>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</si>
  <si>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</si>
  <si>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</si>
  <si>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</si>
  <si>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</si>
  <si>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</si>
  <si>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</si>
  <si>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</si>
  <si>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</si>
  <si>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</si>
  <si>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</si>
  <si>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</si>
  <si>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</si>
  <si>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</si>
  <si>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</si>
  <si>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</si>
  <si>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</si>
  <si>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</si>
  <si>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</si>
  <si>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</si>
  <si>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</si>
  <si>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</si>
  <si>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</si>
  <si>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</si>
  <si>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</si>
  <si>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</si>
  <si>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</si>
  <si>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</si>
  <si>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</si>
  <si>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</si>
  <si>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</si>
  <si>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</si>
  <si>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</si>
  <si>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</si>
  <si>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</si>
  <si>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</si>
  <si>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</si>
  <si>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</si>
  <si>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</si>
  <si>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</si>
  <si>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</si>
  <si>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</si>
  <si>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</si>
  <si>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</si>
  <si>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</si>
  <si>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</si>
  <si>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</si>
  <si>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</si>
  <si>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</si>
  <si>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</si>
  <si>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</si>
  <si>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</si>
  <si>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</si>
  <si>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</si>
  <si>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</si>
  <si>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</si>
  <si>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</si>
  <si>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</si>
  <si>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</si>
  <si>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</si>
  <si>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</si>
  <si>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</si>
  <si>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</si>
  <si>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</si>
  <si>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</si>
  <si>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</si>
  <si>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</si>
  <si>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</si>
  <si>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</si>
  <si>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</si>
  <si>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</si>
  <si>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</si>
  <si>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</si>
  <si>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</si>
  <si>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</si>
  <si>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</si>
  <si>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</si>
  <si>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</si>
  <si>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</si>
  <si>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</si>
  <si>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</si>
  <si>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</si>
  <si>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</si>
  <si>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</si>
  <si>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</si>
  <si>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</si>
  <si>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</si>
  <si>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</si>
  <si>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</si>
  <si>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</si>
  <si>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</si>
  <si>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</si>
  <si>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</si>
  <si>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</si>
  <si>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</si>
  <si>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</si>
  <si>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</si>
  <si>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</si>
  <si>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</si>
  <si>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</si>
  <si>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</si>
  <si>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</si>
  <si>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</si>
  <si>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</si>
  <si>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</si>
  <si>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</si>
  <si>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</si>
  <si>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</si>
  <si>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</si>
  <si>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</si>
  <si>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</si>
  <si>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</si>
  <si>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</si>
  <si>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</si>
  <si>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</si>
  <si>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</si>
  <si>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</si>
  <si>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</si>
  <si>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</si>
  <si>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</si>
  <si>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</si>
  <si>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</si>
  <si>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</si>
  <si>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</si>
  <si>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</si>
  <si>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</si>
  <si>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</si>
  <si>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</si>
  <si>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</si>
  <si>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</si>
  <si>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</si>
  <si>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</si>
  <si>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</si>
  <si>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</si>
  <si>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</si>
  <si>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</si>
  <si>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</si>
  <si>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</si>
  <si>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</si>
  <si>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</si>
  <si>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</si>
  <si>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</si>
  <si>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</si>
  <si>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</si>
  <si>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</si>
  <si>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</si>
  <si>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</si>
  <si>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</si>
  <si>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</si>
  <si>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</si>
  <si>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</si>
  <si>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</si>
  <si>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</si>
  <si>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</si>
  <si>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</si>
  <si>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</si>
  <si>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</si>
  <si>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</si>
  <si>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</si>
  <si>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</si>
  <si>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</si>
  <si>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</si>
  <si>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</si>
  <si>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</si>
  <si>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</si>
  <si>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</si>
  <si>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</si>
  <si>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</si>
  <si>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</si>
  <si>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</si>
  <si>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</si>
  <si>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</si>
  <si>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</si>
  <si>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</si>
  <si>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</si>
  <si>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</si>
  <si>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</si>
  <si>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</si>
  <si>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</si>
  <si>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</si>
  <si>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</si>
  <si>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</si>
  <si>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</si>
  <si>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</si>
  <si>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</si>
  <si>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</si>
  <si>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</si>
  <si>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</si>
  <si>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</si>
  <si>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</si>
  <si>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</si>
  <si>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</si>
  <si>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</si>
  <si>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</si>
  <si>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</si>
  <si>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</si>
  <si>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</si>
  <si>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</si>
  <si>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</si>
  <si>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</si>
  <si>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</si>
  <si>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</si>
  <si>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</si>
  <si>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</si>
  <si>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</si>
  <si>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</si>
  <si>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</si>
  <si>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</si>
  <si>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</si>
  <si>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</si>
  <si>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</si>
  <si>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</si>
  <si>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</si>
  <si>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</si>
  <si>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</si>
  <si>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</si>
  <si>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</si>
  <si>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</si>
  <si>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</si>
  <si>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</si>
  <si>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</si>
  <si>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</si>
  <si>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</si>
  <si>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</si>
  <si>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</si>
  <si>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</si>
  <si>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</si>
  <si>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</si>
  <si>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</si>
  <si>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</si>
  <si>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</si>
  <si>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</si>
  <si>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</si>
  <si>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</si>
  <si>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</si>
  <si>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</si>
  <si>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</si>
  <si>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</si>
  <si>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</si>
  <si>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</si>
  <si>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</si>
  <si>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</si>
  <si>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</si>
  <si>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</si>
  <si>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</si>
  <si>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</si>
  <si>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</si>
  <si>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</si>
  <si>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</si>
  <si>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</si>
  <si>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</si>
  <si>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</si>
  <si>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</si>
  <si>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</si>
  <si>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</si>
  <si>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</si>
  <si>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</si>
  <si>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</si>
  <si>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</si>
  <si>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</si>
  <si>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</si>
  <si>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</si>
  <si>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</si>
  <si>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</si>
  <si>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</si>
  <si>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</si>
  <si>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</si>
  <si>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</si>
  <si>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</si>
  <si>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</si>
  <si>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</si>
  <si>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</si>
  <si>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</si>
  <si>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</si>
  <si>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</si>
  <si>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</si>
  <si>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</si>
  <si>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</si>
  <si>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</si>
  <si>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</si>
  <si>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</si>
  <si>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</si>
  <si>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</si>
  <si>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</si>
  <si>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</si>
  <si>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</si>
  <si>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</si>
  <si>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</si>
  <si>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</si>
  <si>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</si>
  <si>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</si>
  <si>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</si>
  <si>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</si>
  <si>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</si>
  <si>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</si>
  <si>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</si>
  <si>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</si>
  <si>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</si>
  <si>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</si>
  <si>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</si>
  <si>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</si>
  <si>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</si>
  <si>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</si>
  <si>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</si>
  <si>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</si>
  <si>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</si>
  <si>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</si>
  <si>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</si>
  <si>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</si>
  <si>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</si>
  <si>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</si>
  <si>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</si>
  <si>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</si>
  <si>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</si>
  <si>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</si>
  <si>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</si>
  <si>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</si>
  <si>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</si>
  <si>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</si>
  <si>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</si>
  <si>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</si>
  <si>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</si>
  <si>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</si>
  <si>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</si>
  <si>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</si>
  <si>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</si>
  <si>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</si>
  <si>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</si>
  <si>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</si>
  <si>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</si>
  <si>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</si>
  <si>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</si>
  <si>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</si>
  <si>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</si>
  <si>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</si>
  <si>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</si>
  <si>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</si>
  <si>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</si>
  <si>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</si>
  <si>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</si>
  <si>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</si>
  <si>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</si>
  <si>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</si>
  <si>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</si>
  <si>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</si>
  <si>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</si>
  <si>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</si>
  <si>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</si>
  <si>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</si>
  <si>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</si>
  <si>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</si>
  <si>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</si>
  <si>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</si>
  <si>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</si>
  <si>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</si>
  <si>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</si>
  <si>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</si>
  <si>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</si>
  <si>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</si>
  <si>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</si>
  <si>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</si>
  <si>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</si>
  <si>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</si>
  <si>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</si>
  <si>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</si>
  <si>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</si>
  <si>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</si>
  <si>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</si>
  <si>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</si>
  <si>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</si>
  <si>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</si>
  <si>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</si>
  <si>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</si>
  <si>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</si>
  <si>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</si>
  <si>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</si>
  <si>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</si>
  <si>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</si>
  <si>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</si>
  <si>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</si>
  <si>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</si>
  <si>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</si>
  <si>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</si>
  <si>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</si>
  <si>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</si>
  <si>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</si>
  <si>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</si>
  <si>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</si>
  <si>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</si>
  <si>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</si>
  <si>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</si>
  <si>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</si>
  <si>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</si>
  <si>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</si>
  <si>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</si>
  <si>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</si>
  <si>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</si>
  <si>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</si>
  <si>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</si>
  <si>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</si>
  <si>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</si>
  <si>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</si>
  <si>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</si>
  <si>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</si>
  <si>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</si>
  <si>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</si>
  <si>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</si>
  <si>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</si>
  <si>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</si>
  <si>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</si>
  <si>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</si>
  <si>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</si>
  <si>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</si>
  <si>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</si>
  <si>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</si>
  <si>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</si>
  <si>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</si>
  <si>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</si>
  <si>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</si>
  <si>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</si>
  <si>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</si>
  <si>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</si>
  <si>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</si>
  <si>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</si>
  <si>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</si>
  <si>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</si>
  <si>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</si>
  <si>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</si>
  <si>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</si>
  <si>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</si>
  <si>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</si>
  <si>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</si>
  <si>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</si>
  <si>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</si>
  <si>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</si>
  <si>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</si>
  <si>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</si>
  <si>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</si>
  <si>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</si>
  <si>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</si>
  <si>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</si>
  <si>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</si>
  <si>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</si>
  <si>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</si>
  <si>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</si>
  <si>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</si>
  <si>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</si>
  <si>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</si>
  <si>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</si>
  <si>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</si>
  <si>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</si>
  <si>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</si>
  <si>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</si>
  <si>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</si>
  <si>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</si>
  <si>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</si>
  <si>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</si>
  <si>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</si>
  <si>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</si>
  <si>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</si>
  <si>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</si>
  <si>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</si>
  <si>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</si>
  <si>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</si>
  <si>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</si>
  <si>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</si>
  <si>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</si>
  <si>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</si>
  <si>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</si>
  <si>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</si>
  <si>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</si>
  <si>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</si>
  <si>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</si>
  <si>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</si>
  <si>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</si>
  <si>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</si>
  <si>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</si>
  <si>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</si>
  <si>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</si>
  <si>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</si>
  <si>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</si>
  <si>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</si>
  <si>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</si>
  <si>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</si>
  <si>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</si>
  <si>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</si>
  <si>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</si>
  <si>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</si>
  <si>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</si>
  <si>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</si>
  <si>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</si>
  <si>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</si>
  <si>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</si>
  <si>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</si>
  <si>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</si>
  <si>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</si>
  <si>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</si>
  <si>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</si>
  <si>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</si>
  <si>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</si>
  <si>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</si>
  <si>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</si>
  <si>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</si>
  <si>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</si>
  <si>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</si>
  <si>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</si>
  <si>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</si>
  <si>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</si>
  <si>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</si>
  <si>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</si>
  <si>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</si>
  <si>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</si>
  <si>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</si>
  <si>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</si>
  <si>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</si>
  <si>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</si>
  <si>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</si>
  <si>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</si>
  <si>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</si>
  <si>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</si>
  <si>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</si>
  <si>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</si>
  <si>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</si>
  <si>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</si>
  <si>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</si>
  <si>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</si>
  <si>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</si>
  <si>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</si>
  <si>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</si>
  <si>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</si>
  <si>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</si>
  <si>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</si>
  <si>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</si>
  <si>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</si>
  <si>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</si>
  <si>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</si>
  <si>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</si>
  <si>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</si>
  <si>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</si>
  <si>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</si>
  <si>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</si>
  <si>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</si>
  <si>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</si>
  <si>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</si>
  <si>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</si>
  <si>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</si>
  <si>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</si>
  <si>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</si>
  <si>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</si>
  <si>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</si>
  <si>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</si>
  <si>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</si>
  <si>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</si>
  <si>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</si>
  <si>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</si>
  <si>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</si>
  <si>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</si>
  <si>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</si>
  <si>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</si>
  <si>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</si>
  <si>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</si>
  <si>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</si>
  <si>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</si>
  <si>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</si>
  <si>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</si>
  <si>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</si>
  <si>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</si>
  <si>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</si>
  <si>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</si>
  <si>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</si>
  <si>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</si>
  <si>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</si>
  <si>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</si>
  <si>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</si>
  <si>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</si>
  <si>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</si>
  <si>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</si>
  <si>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</si>
  <si>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</si>
  <si>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</si>
  <si>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</si>
  <si>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</si>
  <si>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</si>
  <si>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</si>
  <si>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</si>
  <si>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</si>
  <si>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</si>
  <si>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</si>
  <si>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</si>
  <si>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</si>
  <si>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</si>
  <si>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</si>
  <si>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</si>
  <si>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</si>
  <si>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</si>
  <si>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</si>
  <si>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</si>
  <si>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</si>
  <si>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</si>
  <si>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</si>
  <si>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</si>
  <si>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</si>
  <si>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</si>
  <si>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</si>
  <si>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</si>
  <si>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</si>
  <si>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</si>
  <si>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</si>
  <si>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</si>
  <si>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</si>
  <si>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</si>
  <si>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</si>
  <si>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</si>
  <si>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</si>
  <si>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</si>
  <si>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</si>
  <si>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</si>
  <si>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</si>
  <si>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</si>
  <si>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</si>
  <si>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</si>
  <si>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</si>
  <si>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</si>
  <si>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</si>
  <si>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</si>
  <si>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</si>
  <si>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</si>
  <si>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</si>
  <si>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</si>
  <si>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</si>
  <si>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</si>
  <si>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</si>
  <si>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</si>
  <si>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</si>
  <si>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</si>
  <si>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</si>
  <si>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</si>
  <si>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</si>
  <si>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</si>
  <si>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</si>
  <si>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</si>
  <si>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</si>
  <si>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</si>
  <si>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</si>
  <si>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</si>
  <si>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</si>
  <si>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</si>
  <si>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</si>
  <si>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</si>
  <si>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</si>
  <si>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</si>
  <si>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</si>
  <si>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</si>
  <si>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</si>
  <si>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</si>
  <si>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</si>
  <si>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</si>
  <si>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</si>
  <si>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</si>
  <si>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</si>
  <si>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</si>
  <si>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</si>
  <si>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</si>
  <si>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</si>
  <si>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</si>
  <si>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</si>
  <si>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</si>
  <si>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</si>
  <si>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</si>
  <si>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</si>
  <si>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</si>
  <si>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</si>
  <si>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</si>
  <si>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</si>
  <si>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</si>
  <si>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</si>
  <si>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</si>
  <si>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</si>
  <si>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</si>
  <si>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</si>
  <si>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</si>
  <si>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</si>
  <si>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</si>
  <si>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</si>
  <si>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</si>
  <si>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</si>
  <si>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</si>
  <si>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</si>
  <si>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</si>
  <si>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</si>
  <si>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</si>
  <si>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</si>
  <si>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</si>
  <si>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</si>
  <si>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</si>
  <si>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</si>
  <si>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</si>
  <si>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</si>
  <si>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</si>
  <si>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</si>
  <si>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</si>
  <si>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</si>
  <si>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</si>
  <si>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</si>
  <si>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</si>
  <si>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</si>
  <si>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</si>
  <si>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</si>
  <si>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</si>
  <si>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</si>
  <si>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</si>
  <si>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</si>
  <si>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</si>
  <si>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</si>
  <si>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</si>
  <si>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</si>
  <si>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</si>
  <si>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</si>
  <si>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</si>
  <si>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</si>
  <si>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</si>
  <si>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</si>
  <si>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</si>
  <si>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</si>
  <si>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</si>
  <si>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</si>
  <si>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</si>
  <si>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</si>
  <si>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</si>
  <si>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</si>
  <si>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</si>
  <si>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</si>
  <si>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</si>
  <si>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</si>
  <si>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</si>
  <si>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</si>
  <si>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</si>
  <si>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</si>
  <si>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</si>
  <si>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</si>
  <si>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</si>
  <si>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</si>
  <si>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</si>
  <si>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</si>
  <si>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</si>
  <si>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</si>
  <si>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</si>
  <si>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</si>
  <si>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</si>
  <si>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</si>
  <si>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</si>
  <si>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</si>
  <si>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</si>
  <si>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</si>
  <si>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</si>
  <si>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</si>
  <si>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</si>
  <si>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</si>
  <si>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</si>
  <si>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</si>
  <si>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</si>
  <si>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</si>
  <si>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</si>
  <si>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</si>
  <si>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</si>
  <si>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</si>
  <si>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</si>
  <si>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</si>
  <si>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</si>
  <si>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</si>
  <si>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</si>
  <si>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</si>
  <si>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</si>
  <si>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</si>
  <si>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</si>
  <si>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</si>
  <si>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</si>
  <si>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</si>
  <si>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</si>
  <si>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</si>
  <si>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</si>
  <si>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</si>
  <si>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</si>
  <si>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</si>
  <si>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</si>
  <si>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</si>
  <si>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</si>
  <si>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</si>
  <si>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</si>
  <si>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</si>
  <si>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</si>
  <si>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</si>
  <si>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</si>
  <si>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</si>
  <si>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</si>
  <si>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</si>
  <si>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</si>
  <si>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</si>
  <si>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</si>
  <si>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</si>
  <si>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</si>
  <si>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</si>
  <si>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</si>
  <si>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</si>
  <si>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</si>
  <si>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</si>
  <si>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</si>
  <si>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</si>
  <si>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</si>
  <si>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</si>
  <si>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</si>
  <si>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</si>
  <si>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</si>
  <si>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</si>
  <si>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</si>
  <si>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</si>
  <si>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</si>
  <si>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</si>
  <si>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</si>
  <si>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</si>
  <si>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</si>
  <si>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</si>
  <si>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</si>
  <si>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</si>
  <si>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</si>
  <si>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</si>
  <si>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</si>
  <si>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</si>
  <si>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</si>
  <si>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</si>
  <si>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</si>
  <si>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</si>
  <si>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</si>
  <si>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</si>
  <si>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</si>
  <si>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</si>
  <si>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</si>
  <si>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</si>
  <si>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</si>
  <si>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</si>
  <si>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</si>
  <si>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</si>
  <si>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</si>
  <si>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</si>
  <si>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</si>
  <si>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</si>
  <si>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</si>
  <si>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</si>
  <si>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</si>
  <si>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</si>
  <si>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</si>
  <si>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</si>
  <si>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</si>
  <si>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</si>
  <si>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</si>
  <si>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</si>
  <si>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</si>
  <si>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</si>
  <si>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</si>
  <si>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</si>
  <si>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</si>
  <si>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</si>
  <si>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</si>
  <si>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</si>
  <si>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</si>
  <si>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</si>
  <si>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</si>
  <si>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</si>
  <si>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</si>
  <si>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</si>
  <si>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</si>
  <si>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</si>
  <si>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</si>
  <si>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</si>
  <si>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</si>
  <si>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</si>
  <si>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</si>
  <si>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</si>
  <si>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</si>
  <si>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</si>
  <si>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</si>
  <si>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</si>
  <si>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</si>
  <si>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</si>
  <si>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</si>
  <si>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</si>
  <si>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</si>
  <si>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</si>
  <si>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</si>
  <si>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</si>
  <si>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</si>
  <si>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</si>
  <si>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</si>
  <si>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</si>
  <si>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</si>
  <si>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</si>
  <si>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</si>
  <si>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</si>
  <si>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</si>
  <si>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</si>
  <si>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</si>
  <si>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</si>
  <si>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</si>
  <si>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</si>
  <si>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</si>
  <si>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</si>
  <si>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</si>
  <si>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</si>
  <si>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</si>
  <si>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</si>
  <si>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</si>
  <si>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</si>
  <si>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</si>
  <si>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</si>
  <si>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</si>
  <si>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</si>
  <si>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</si>
  <si>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</si>
  <si>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</si>
  <si>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</si>
  <si>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</si>
  <si>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</si>
  <si>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</si>
  <si>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</si>
  <si>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</si>
  <si>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</si>
  <si>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</si>
  <si>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</si>
  <si>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</si>
  <si>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</si>
  <si>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</si>
  <si>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</si>
  <si>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</si>
  <si>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</si>
  <si>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</si>
  <si>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</si>
  <si>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</si>
  <si>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</si>
  <si>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</si>
  <si>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</si>
  <si>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</si>
  <si>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</si>
  <si>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</si>
  <si>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</si>
  <si>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</si>
  <si>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</si>
  <si>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</si>
  <si>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</si>
  <si>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</si>
  <si>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</si>
  <si>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</si>
  <si>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</si>
  <si>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</si>
  <si>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</si>
  <si>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</si>
  <si>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</si>
  <si>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</si>
  <si>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</si>
  <si>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</si>
  <si>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</si>
  <si>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</si>
  <si>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</si>
  <si>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</si>
  <si>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</si>
  <si>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</si>
  <si>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</si>
  <si>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</si>
  <si>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</si>
  <si>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</si>
  <si>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</si>
  <si>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</si>
  <si>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</si>
  <si>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</si>
  <si>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</si>
  <si>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</si>
  <si>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</si>
  <si>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</si>
  <si>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</si>
  <si>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</si>
  <si>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</si>
  <si>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</si>
  <si>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</si>
  <si>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</si>
  <si>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</si>
  <si>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</si>
  <si>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</si>
  <si>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</si>
  <si>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</si>
  <si>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</si>
  <si>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</si>
  <si>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</si>
  <si>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</si>
  <si>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</si>
  <si>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</si>
  <si>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</si>
  <si>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</si>
  <si>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</si>
  <si>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</si>
  <si>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</si>
  <si>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</si>
  <si>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</si>
  <si>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</si>
  <si>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</si>
  <si>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</si>
  <si>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</si>
  <si>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</si>
  <si>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</si>
  <si>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</si>
  <si>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</si>
  <si>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</si>
  <si>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</si>
  <si>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</si>
  <si>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</si>
  <si>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</si>
  <si>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</si>
  <si>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</si>
  <si>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</si>
  <si>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</si>
  <si>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</si>
  <si>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</si>
  <si>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</si>
  <si>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</si>
  <si>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</si>
  <si>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</si>
  <si>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</si>
  <si>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</si>
  <si>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</si>
  <si>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</si>
  <si>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</si>
  <si>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</si>
  <si>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</si>
  <si>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</si>
  <si>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</si>
  <si>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</si>
  <si>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</si>
  <si>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</si>
  <si>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</si>
  <si>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</si>
  <si>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</si>
  <si>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</si>
  <si>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</si>
  <si>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</si>
  <si>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</si>
  <si>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</si>
  <si>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</si>
  <si>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</si>
  <si>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</si>
  <si>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</si>
  <si>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</si>
  <si>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</si>
  <si>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</si>
  <si>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</si>
  <si>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</si>
  <si>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</si>
  <si>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</si>
  <si>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</si>
  <si>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</si>
  <si>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</si>
  <si>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</si>
  <si>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</si>
  <si>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</si>
  <si>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</si>
  <si>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</si>
  <si>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</si>
  <si>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</si>
  <si>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</si>
  <si>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</si>
  <si>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</si>
  <si>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</si>
  <si>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</si>
  <si>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</si>
  <si>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</si>
  <si>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</si>
  <si>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</si>
  <si>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</si>
  <si>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</si>
  <si>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</si>
  <si>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</si>
  <si>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</si>
  <si>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</si>
  <si>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</si>
  <si>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</si>
  <si>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</si>
  <si>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</si>
  <si>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</si>
  <si>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</si>
  <si>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</si>
  <si>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</si>
  <si>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</si>
  <si>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</si>
  <si>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</si>
  <si>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</si>
  <si>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</si>
  <si>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</si>
  <si>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</si>
  <si>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</si>
  <si>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</si>
  <si>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</si>
  <si>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</si>
  <si>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</si>
  <si>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</si>
  <si>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</si>
  <si>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</si>
  <si>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</si>
  <si>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</si>
  <si>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</si>
  <si>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</si>
  <si>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</si>
  <si>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</si>
  <si>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</si>
  <si>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</si>
  <si>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</si>
  <si>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</si>
  <si>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</si>
  <si>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</si>
  <si>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</si>
  <si>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</si>
  <si>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</si>
  <si>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</si>
  <si>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</si>
  <si>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</si>
  <si>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</si>
  <si>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</si>
  <si>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</si>
  <si>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</si>
  <si>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</si>
  <si>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</si>
  <si>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</si>
  <si>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</si>
  <si>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</si>
  <si>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</si>
  <si>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</si>
  <si>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</si>
  <si>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</si>
  <si>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</si>
  <si>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</si>
  <si>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</si>
  <si>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</si>
  <si>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</si>
  <si>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</si>
  <si>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</si>
  <si>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</si>
  <si>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</si>
  <si>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</si>
  <si>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</si>
  <si>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</si>
  <si>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</si>
  <si>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</si>
  <si>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</si>
  <si>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</si>
  <si>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</si>
  <si>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</si>
  <si>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</si>
  <si>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</si>
  <si>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</si>
  <si>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</si>
  <si>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</si>
  <si>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</si>
  <si>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</si>
  <si>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</si>
  <si>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</si>
  <si>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</si>
  <si>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</si>
  <si>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</si>
  <si>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</si>
  <si>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</si>
  <si>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</si>
  <si>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</si>
  <si>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</si>
  <si>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</si>
  <si>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</si>
  <si>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</si>
  <si>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</si>
  <si>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</si>
  <si>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</si>
  <si>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</si>
  <si>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</si>
  <si>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</si>
  <si>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</si>
  <si>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</si>
  <si>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</si>
  <si>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</si>
  <si>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</si>
  <si>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</si>
  <si>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</si>
  <si>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</si>
  <si>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</si>
  <si>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</si>
  <si>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</si>
  <si>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</si>
  <si>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</si>
  <si>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</si>
  <si>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</si>
  <si>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</si>
  <si>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</si>
  <si>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</si>
  <si>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</si>
  <si>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</si>
  <si>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</si>
  <si>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</si>
  <si>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</si>
  <si>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</si>
  <si>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</si>
  <si>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</si>
  <si>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</si>
  <si>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</si>
  <si>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</si>
  <si>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</si>
  <si>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</si>
  <si>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</si>
  <si>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</si>
  <si>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</si>
  <si>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</si>
  <si>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</si>
  <si>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</si>
  <si>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</si>
  <si>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</si>
  <si>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</si>
  <si>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</si>
  <si>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</si>
  <si>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</si>
  <si>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</si>
  <si>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</si>
  <si>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</si>
  <si>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</si>
  <si>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</si>
  <si>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</si>
  <si>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</si>
  <si>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</si>
  <si>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</si>
  <si>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</si>
  <si>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</si>
  <si>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</si>
  <si>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</si>
  <si>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</si>
  <si>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</si>
  <si>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</si>
  <si>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</si>
  <si>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</si>
  <si>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</si>
  <si>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</si>
  <si>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</si>
  <si>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</si>
  <si>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</si>
  <si>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</si>
  <si>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</si>
  <si>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</si>
  <si>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</si>
  <si>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</si>
  <si>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</si>
  <si>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</si>
  <si>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</si>
  <si>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</si>
  <si>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</si>
  <si>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</si>
  <si>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</si>
  <si>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</si>
  <si>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</si>
  <si>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</si>
  <si>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</si>
  <si>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</si>
  <si>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</si>
  <si>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</si>
  <si>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</si>
  <si>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</si>
  <si>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</si>
  <si>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</si>
  <si>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</si>
  <si>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</si>
  <si>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</si>
  <si>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</si>
  <si>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</si>
  <si>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</si>
  <si>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</si>
  <si>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</si>
  <si>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</si>
  <si>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</si>
  <si>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</si>
  <si>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</si>
  <si>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</si>
  <si>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</si>
  <si>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</si>
  <si>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</si>
  <si>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</si>
  <si>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</si>
  <si>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</si>
  <si>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</si>
  <si>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</si>
  <si>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</si>
  <si>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</si>
  <si>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</si>
  <si>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</si>
  <si>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</si>
  <si>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</si>
  <si>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</si>
  <si>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</si>
  <si>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</si>
  <si>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</si>
  <si>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</si>
  <si>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</si>
  <si>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</si>
  <si>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</si>
  <si>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</si>
  <si>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</si>
  <si>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</si>
  <si>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</si>
  <si>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</si>
  <si>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</si>
  <si>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</si>
  <si>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</si>
  <si>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</si>
  <si>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</si>
  <si>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</si>
  <si>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</si>
  <si>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</si>
  <si>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</si>
  <si>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</si>
  <si>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</si>
  <si>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</si>
  <si>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</si>
  <si>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</si>
  <si>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</si>
  <si>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</si>
  <si>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</si>
  <si>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</si>
  <si>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</si>
  <si>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</si>
  <si>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</si>
  <si>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</si>
  <si>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</si>
  <si>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</si>
  <si>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</si>
  <si>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</si>
  <si>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</si>
  <si>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</si>
  <si>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</si>
  <si>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</si>
  <si>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</si>
  <si>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</si>
  <si>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</si>
  <si>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</si>
  <si>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</si>
  <si>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</si>
  <si>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</si>
  <si>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</si>
  <si>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</si>
  <si>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</si>
  <si>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</si>
  <si>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</si>
  <si>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</si>
  <si>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</si>
  <si>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</si>
  <si>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</si>
  <si>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</si>
  <si>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</si>
  <si>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</si>
  <si>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</si>
  <si>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</si>
  <si>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</si>
  <si>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</si>
  <si>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</si>
  <si>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</si>
  <si>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</si>
  <si>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</si>
  <si>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</si>
  <si>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</si>
  <si>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</si>
  <si>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</si>
  <si>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</si>
  <si>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</si>
  <si>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</si>
  <si>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</si>
  <si>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</si>
  <si>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</si>
  <si>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</si>
  <si>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</si>
  <si>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</si>
  <si>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</si>
  <si>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</si>
  <si>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</si>
  <si>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</si>
  <si>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</si>
  <si>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</si>
  <si>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</si>
  <si>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</si>
  <si>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</si>
  <si>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</si>
  <si>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</si>
  <si>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</si>
  <si>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</si>
  <si>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</si>
  <si>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</si>
  <si>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</si>
  <si>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</si>
  <si>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</si>
  <si>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</si>
  <si>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</si>
  <si>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</si>
  <si>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</si>
  <si>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</si>
  <si>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</si>
  <si>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</si>
  <si>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</si>
  <si>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</si>
  <si>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</si>
  <si>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</si>
  <si>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</si>
  <si>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</si>
  <si>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</si>
  <si>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</si>
  <si>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</si>
  <si>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</si>
  <si>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</si>
  <si>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</si>
  <si>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</si>
  <si>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</si>
  <si>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</si>
  <si>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</si>
  <si>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</si>
  <si>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</si>
  <si>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</si>
  <si>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</si>
  <si>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</si>
  <si>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</si>
  <si>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</si>
  <si>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</si>
  <si>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</si>
  <si>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</si>
  <si>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</si>
  <si>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</si>
  <si>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</si>
  <si>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</si>
  <si>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</si>
  <si>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</si>
  <si>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</si>
  <si>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</si>
  <si>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</si>
  <si>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</si>
  <si>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</si>
  <si>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</si>
  <si>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</si>
  <si>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</si>
  <si>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</si>
  <si>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</si>
  <si>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</si>
  <si>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</si>
  <si>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</si>
  <si>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</si>
  <si>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</si>
  <si>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</si>
  <si>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</si>
  <si>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</si>
  <si>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</si>
  <si>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</si>
  <si>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</si>
  <si>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</si>
  <si>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</si>
  <si>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</si>
  <si>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</si>
  <si>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</si>
  <si>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</si>
  <si>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</si>
  <si>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</si>
  <si>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</si>
  <si>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</si>
  <si>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</si>
  <si>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</si>
  <si>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</si>
  <si>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</si>
  <si>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</si>
  <si>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</si>
  <si>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</si>
  <si>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</si>
  <si>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</si>
  <si>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</si>
  <si>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</si>
  <si>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</si>
  <si>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</si>
  <si>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</si>
  <si>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</si>
  <si>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</si>
  <si>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</si>
  <si>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</si>
  <si>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</si>
  <si>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</si>
  <si>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</si>
  <si>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</si>
  <si>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</si>
  <si>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</si>
  <si>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</si>
  <si>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</si>
  <si>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</si>
  <si>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</si>
  <si>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</si>
  <si>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</si>
  <si>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</si>
  <si>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</si>
  <si>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</si>
  <si>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</si>
  <si>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</si>
  <si>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</si>
  <si>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</si>
  <si>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</si>
  <si>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</si>
  <si>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</si>
  <si>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</si>
  <si>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</si>
  <si>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</si>
  <si>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</si>
  <si>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</si>
  <si>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</si>
  <si>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</si>
  <si>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</si>
  <si>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</si>
  <si>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</si>
  <si>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</si>
  <si>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</si>
  <si>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</si>
  <si>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</si>
  <si>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</si>
  <si>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</si>
  <si>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</si>
  <si>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</si>
  <si>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</si>
  <si>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</si>
  <si>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</si>
  <si>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</si>
  <si>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</si>
  <si>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</si>
  <si>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</si>
  <si>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</si>
  <si>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</si>
  <si>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</si>
  <si>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</si>
  <si>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</si>
  <si>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</si>
  <si>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</si>
  <si>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</si>
  <si>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</si>
  <si>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</si>
  <si>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</si>
  <si>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</si>
  <si>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</si>
  <si>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</si>
  <si>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</si>
  <si>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</si>
  <si>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</si>
  <si>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</si>
  <si>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</si>
  <si>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</si>
  <si>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</si>
  <si>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</si>
  <si>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</si>
  <si>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</si>
  <si>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</si>
  <si>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</si>
  <si>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</si>
  <si>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</si>
  <si>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</si>
  <si>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</si>
  <si>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</si>
  <si>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</si>
  <si>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</si>
  <si>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</si>
  <si>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</si>
  <si>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</si>
  <si>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</si>
  <si>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</si>
  <si>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</si>
  <si>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</si>
  <si>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</si>
  <si>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</si>
  <si>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</si>
  <si>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</si>
  <si>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</si>
  <si>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</si>
  <si>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</si>
  <si>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</si>
  <si>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</si>
  <si>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</si>
  <si>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</si>
  <si>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</si>
  <si>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</si>
  <si>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</si>
  <si>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</si>
  <si>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</si>
  <si>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</si>
  <si>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</si>
  <si>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</si>
  <si>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</si>
  <si>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</si>
  <si>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</si>
  <si>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</si>
  <si>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</si>
  <si>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</si>
  <si>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</si>
  <si>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</si>
  <si>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</si>
  <si>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</si>
  <si>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</si>
  <si>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</si>
  <si>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</si>
  <si>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</si>
  <si>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</si>
  <si>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</si>
  <si>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</si>
  <si>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</si>
  <si>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</si>
  <si>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</si>
  <si>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</si>
  <si>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</si>
  <si>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</si>
  <si>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</si>
  <si>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</si>
  <si>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</si>
  <si>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</si>
  <si>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</si>
  <si>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</si>
  <si>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</si>
  <si>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</si>
  <si>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</si>
  <si>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</si>
  <si>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</si>
  <si>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</si>
  <si>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</si>
  <si>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</si>
  <si>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</si>
  <si>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</si>
  <si>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</si>
  <si>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</si>
  <si>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</si>
  <si>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</si>
  <si>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</si>
  <si>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</si>
  <si>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</si>
  <si>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</si>
  <si>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</si>
  <si>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</si>
  <si>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</si>
  <si>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</si>
  <si>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</si>
  <si>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</si>
  <si>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</si>
  <si>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</si>
  <si>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</si>
  <si>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</si>
  <si>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</si>
  <si>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</si>
  <si>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</si>
  <si>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</si>
  <si>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</si>
  <si>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</si>
  <si>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</si>
  <si>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</si>
  <si>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</si>
  <si>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</si>
  <si>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</si>
  <si>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</si>
  <si>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</si>
  <si>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</si>
  <si>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</si>
  <si>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</si>
  <si>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</si>
  <si>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</si>
  <si>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</si>
  <si>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</si>
  <si>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</si>
  <si>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</si>
  <si>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</si>
  <si>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</si>
  <si>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</si>
  <si>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</si>
  <si>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</si>
  <si>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</si>
  <si>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</si>
  <si>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</si>
  <si>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</si>
  <si>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</si>
  <si>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</si>
  <si>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</si>
  <si>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</si>
  <si>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</si>
  <si>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</si>
  <si>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</si>
  <si>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</si>
  <si>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</si>
  <si>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</si>
  <si>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</si>
  <si>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</si>
  <si>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</si>
  <si>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</si>
  <si>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</si>
  <si>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</si>
  <si>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</si>
  <si>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</si>
  <si>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</si>
  <si>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</si>
  <si>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</si>
  <si>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</si>
  <si>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</si>
  <si>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</si>
  <si>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</si>
  <si>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</si>
  <si>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</si>
  <si>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</si>
  <si>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</si>
  <si>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</si>
  <si>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</si>
  <si>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</si>
  <si>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</si>
  <si>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</si>
  <si>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</si>
  <si>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</si>
  <si>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</si>
  <si>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</si>
  <si>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</si>
  <si>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</si>
  <si>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</si>
  <si>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</si>
  <si>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</si>
  <si>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</si>
  <si>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</si>
  <si>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</si>
  <si>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</si>
  <si>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</si>
  <si>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</si>
  <si>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</si>
  <si>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</si>
  <si>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</si>
  <si>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</si>
  <si>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</si>
  <si>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</si>
  <si>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</si>
  <si>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</si>
  <si>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</si>
  <si>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</si>
  <si>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</si>
  <si>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</si>
  <si>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</si>
  <si>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</si>
  <si>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</si>
  <si>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</si>
  <si>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</si>
  <si>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</si>
  <si>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</si>
  <si>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</si>
  <si>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</si>
  <si>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</si>
  <si>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</si>
  <si>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</si>
  <si>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</si>
  <si>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</si>
  <si>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</si>
  <si>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</si>
  <si>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</si>
  <si>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</si>
  <si>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</si>
  <si>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</si>
  <si>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</si>
  <si>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</si>
  <si>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</si>
  <si>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</si>
  <si>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</si>
  <si>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</si>
  <si>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</si>
  <si>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</si>
  <si>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</si>
  <si>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</si>
  <si>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</si>
  <si>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</si>
  <si>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</si>
  <si>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</si>
  <si>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</si>
  <si>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</si>
  <si>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</si>
  <si>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</si>
  <si>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</si>
  <si>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</si>
  <si>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</si>
  <si>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</si>
  <si>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</si>
  <si>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</si>
  <si>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</si>
  <si>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</si>
  <si>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</si>
  <si>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</si>
  <si>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</si>
  <si>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</si>
  <si>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</si>
  <si>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</si>
  <si>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</si>
  <si>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</si>
  <si>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</si>
  <si>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</si>
  <si>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</si>
  <si>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</si>
  <si>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</si>
  <si>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</si>
  <si>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</si>
  <si>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</si>
  <si>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</si>
  <si>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</si>
  <si>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</si>
  <si>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</si>
  <si>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</si>
  <si>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</si>
  <si>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</si>
  <si>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</si>
  <si>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</si>
  <si>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</si>
  <si>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</si>
  <si>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</si>
  <si>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</si>
  <si>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</si>
  <si>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</si>
  <si>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</si>
  <si>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</si>
  <si>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</si>
  <si>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</si>
  <si>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</si>
  <si>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</si>
  <si>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</si>
  <si>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</si>
  <si>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</si>
  <si>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</si>
  <si>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</si>
  <si>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</si>
  <si>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</si>
  <si>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</si>
  <si>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</si>
  <si>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</si>
  <si>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</si>
  <si>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</si>
  <si>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</si>
  <si>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</si>
  <si>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</si>
  <si>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</si>
  <si>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</si>
  <si>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</si>
  <si>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</si>
  <si>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</si>
  <si>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</si>
  <si>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</si>
  <si>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</si>
  <si>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</si>
  <si>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</si>
  <si>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</si>
  <si>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</si>
  <si>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</si>
  <si>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</si>
  <si>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</si>
  <si>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</si>
  <si>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</si>
  <si>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</si>
  <si>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</si>
  <si>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</si>
  <si>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</si>
  <si>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</si>
  <si>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</si>
  <si>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</si>
  <si>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</si>
  <si>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</si>
  <si>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</si>
  <si>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</si>
  <si>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</si>
  <si>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</si>
  <si>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</si>
  <si>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</si>
  <si>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</si>
  <si>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</si>
  <si>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</si>
  <si>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</si>
  <si>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</si>
  <si>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</si>
  <si>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</si>
  <si>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</si>
  <si>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</si>
  <si>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</si>
  <si>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</si>
  <si>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</si>
  <si>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</si>
  <si>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</si>
  <si>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</si>
  <si>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</si>
  <si>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</si>
  <si>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</si>
  <si>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</si>
  <si>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</si>
  <si>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</si>
  <si>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</si>
  <si>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</si>
  <si>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</si>
  <si>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</si>
  <si>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</si>
  <si>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</si>
  <si>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</si>
  <si>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</si>
  <si>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</si>
  <si>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</si>
  <si>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</si>
  <si>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</si>
  <si>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</si>
  <si>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</si>
  <si>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</si>
  <si>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</si>
  <si>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</si>
  <si>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</si>
  <si>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</si>
  <si>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</si>
  <si>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</si>
  <si>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</si>
  <si>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</si>
  <si>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</si>
  <si>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</si>
  <si>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</si>
  <si>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</si>
  <si>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</si>
  <si>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</si>
  <si>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</si>
  <si>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</si>
  <si>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</si>
  <si>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</si>
  <si>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</si>
  <si>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</si>
  <si>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</si>
  <si>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</si>
  <si>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</si>
  <si>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</si>
  <si>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</si>
  <si>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</si>
  <si>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</si>
  <si>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</si>
  <si>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</si>
  <si>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</si>
  <si>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</si>
  <si>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</si>
  <si>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</si>
  <si>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</si>
  <si>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</si>
  <si>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</si>
  <si>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</si>
  <si>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</si>
  <si>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</si>
  <si>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</si>
  <si>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</si>
  <si>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</si>
  <si>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</si>
  <si>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</si>
  <si>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</si>
  <si>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</si>
  <si>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</si>
  <si>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</si>
  <si>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</si>
  <si>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</si>
  <si>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</si>
  <si>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</si>
  <si>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</si>
  <si>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</si>
  <si>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</si>
  <si>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</si>
  <si>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</si>
  <si>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</si>
  <si>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</si>
  <si>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</si>
  <si>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</si>
  <si>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</si>
  <si>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</si>
  <si>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</si>
  <si>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</si>
  <si>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</si>
  <si>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</si>
  <si>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</si>
  <si>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</si>
  <si>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</si>
  <si>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</si>
  <si>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</si>
  <si>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</si>
  <si>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</si>
  <si>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</si>
  <si>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</si>
  <si>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</si>
  <si>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</si>
  <si>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</si>
  <si>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</si>
  <si>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</si>
  <si>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</si>
  <si>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</si>
  <si>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</si>
  <si>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</si>
  <si>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</si>
  <si>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</si>
  <si>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</si>
  <si>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</si>
  <si>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</si>
  <si>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</si>
  <si>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</si>
  <si>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</si>
  <si>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</si>
  <si>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</si>
  <si>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</si>
  <si>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</si>
  <si>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</si>
  <si>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</si>
  <si>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</si>
  <si>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</si>
  <si>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</si>
  <si>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</si>
  <si>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</si>
  <si>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</si>
  <si>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</si>
  <si>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</si>
  <si>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</si>
  <si>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</si>
  <si>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</si>
  <si>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</si>
  <si>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</si>
  <si>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</si>
  <si>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</si>
  <si>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</si>
  <si>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</si>
  <si>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</si>
  <si>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</si>
  <si>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</si>
  <si>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</si>
  <si>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</si>
  <si>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</si>
  <si>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</si>
  <si>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</si>
  <si>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</si>
  <si>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</si>
  <si>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</si>
  <si>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</si>
  <si>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</si>
  <si>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</si>
  <si>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</si>
  <si>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</si>
  <si>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</si>
  <si>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</si>
  <si>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</si>
  <si>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</si>
  <si>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</si>
  <si>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</si>
  <si>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</si>
  <si>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</si>
  <si>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</si>
  <si>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</si>
  <si>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</si>
  <si>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</si>
  <si>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</si>
  <si>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</si>
  <si>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</si>
  <si>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</si>
  <si>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</si>
  <si>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</si>
  <si>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</si>
  <si>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</si>
  <si>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</si>
  <si>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</si>
  <si>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</si>
  <si>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</si>
  <si>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</si>
  <si>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</si>
  <si>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</si>
  <si>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</si>
  <si>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</si>
  <si>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</si>
  <si>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</si>
  <si>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</si>
  <si>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</si>
  <si>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</si>
  <si>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</si>
  <si>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</si>
  <si>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</si>
  <si>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</si>
  <si>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</si>
  <si>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</si>
  <si>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</si>
  <si>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</si>
  <si>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</si>
  <si>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</si>
  <si>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</si>
  <si>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</si>
  <si>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</si>
  <si>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</si>
  <si>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</si>
  <si>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</si>
  <si>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</si>
  <si>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</si>
  <si>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</si>
  <si>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</si>
  <si>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</si>
  <si>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</si>
  <si>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</si>
  <si>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</si>
  <si>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</si>
  <si>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</si>
  <si>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</si>
  <si>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</si>
  <si>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</si>
  <si>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</si>
  <si>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</si>
  <si>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</si>
  <si>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</si>
  <si>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</si>
  <si>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</si>
  <si>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</si>
  <si>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</si>
  <si>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</si>
  <si>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</si>
  <si>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</si>
  <si>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</si>
  <si>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</si>
  <si>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</si>
  <si>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</si>
  <si>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</si>
  <si>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</si>
  <si>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</si>
  <si>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</si>
  <si>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</si>
  <si>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</si>
  <si>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</si>
  <si>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</si>
  <si>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</si>
  <si>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</si>
  <si>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</si>
  <si>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</si>
  <si>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</si>
  <si>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</si>
  <si>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</si>
  <si>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</si>
  <si>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</si>
  <si>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</si>
  <si>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</si>
  <si>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</si>
  <si>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</si>
  <si>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</si>
  <si>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</si>
  <si>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</si>
  <si>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</si>
  <si>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</si>
  <si>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</si>
  <si>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</si>
  <si>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</si>
  <si>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</si>
  <si>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</si>
  <si>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</si>
  <si>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</si>
  <si>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</si>
  <si>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</si>
  <si>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</si>
  <si>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</si>
  <si>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</si>
  <si>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</si>
  <si>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</si>
  <si>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</si>
  <si>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</si>
  <si>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</si>
  <si>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</si>
  <si>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</si>
  <si>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</si>
  <si>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</si>
  <si>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</si>
  <si>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</si>
  <si>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</si>
  <si>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</si>
  <si>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</si>
  <si>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</si>
  <si>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</si>
  <si>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</si>
  <si>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</si>
  <si>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</si>
  <si>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</si>
  <si>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</si>
  <si>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</si>
  <si>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</si>
  <si>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</si>
  <si>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</si>
  <si>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</si>
  <si>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</si>
  <si>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</si>
  <si>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</si>
  <si>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</si>
  <si>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</si>
  <si>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</si>
  <si>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</si>
  <si>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</si>
  <si>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</si>
  <si>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</si>
  <si>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</si>
  <si>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</si>
  <si>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</si>
  <si>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</si>
  <si>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</si>
  <si>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</si>
  <si>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</si>
  <si>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</si>
  <si>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</si>
  <si>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</si>
  <si>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</si>
  <si>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</si>
  <si>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</si>
  <si>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</si>
  <si>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</si>
  <si>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</si>
  <si>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</si>
  <si>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</si>
  <si>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</si>
  <si>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</si>
  <si>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</si>
  <si>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</si>
  <si>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</si>
  <si>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</si>
  <si>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</si>
  <si>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</si>
  <si>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</si>
  <si>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</si>
  <si>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</si>
  <si>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</si>
  <si>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</si>
  <si>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</si>
  <si>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</si>
  <si>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</si>
  <si>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</si>
  <si>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</si>
  <si>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</si>
  <si>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</si>
  <si>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</si>
  <si>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</si>
  <si>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</si>
  <si>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</si>
  <si>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</si>
  <si>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</si>
  <si>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</si>
  <si>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</si>
  <si>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</si>
  <si>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</si>
  <si>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</si>
  <si>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</si>
  <si>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</si>
  <si>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</si>
  <si>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</si>
  <si>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</si>
  <si>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</si>
  <si>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</si>
  <si>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</si>
  <si>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</si>
  <si>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</si>
  <si>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</si>
  <si>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</si>
  <si>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</si>
  <si>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</si>
  <si>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</si>
  <si>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</si>
  <si>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</si>
  <si>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</si>
  <si>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</si>
  <si>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</si>
  <si>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</si>
  <si>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</si>
  <si>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</si>
  <si>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</si>
  <si>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</si>
  <si>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</si>
  <si>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</si>
  <si>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</si>
  <si>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</si>
  <si>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</si>
  <si>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</si>
  <si>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</si>
  <si>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</si>
  <si>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</si>
  <si>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</si>
  <si>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</si>
  <si>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</si>
  <si>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</si>
  <si>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</si>
  <si>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</si>
  <si>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</si>
  <si>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</si>
  <si>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</si>
  <si>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</si>
  <si>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</si>
  <si>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</si>
  <si>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</si>
  <si>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</si>
  <si>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</si>
  <si>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</si>
  <si>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</si>
  <si>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</si>
  <si>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</si>
  <si>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</si>
  <si>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</si>
  <si>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</si>
  <si>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</si>
  <si>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</si>
  <si>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</si>
  <si>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</si>
  <si>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</si>
  <si>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</si>
  <si>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</si>
  <si>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</si>
  <si>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</si>
  <si>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</si>
  <si>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</si>
  <si>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</si>
  <si>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</si>
  <si>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</si>
  <si>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</si>
  <si>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</si>
  <si>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</si>
  <si>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</si>
  <si>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</si>
  <si>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</si>
  <si>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</si>
  <si>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</si>
  <si>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</si>
  <si>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</si>
  <si>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</si>
  <si>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</si>
  <si>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</si>
  <si>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</si>
  <si>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</si>
  <si>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</si>
  <si>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</si>
  <si>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</si>
  <si>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</si>
  <si>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</si>
  <si>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</si>
  <si>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</si>
  <si>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</si>
  <si>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</si>
  <si>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</si>
  <si>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</si>
  <si>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</si>
  <si>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</si>
  <si>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</si>
  <si>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</si>
  <si>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</si>
  <si>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</si>
  <si>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</si>
  <si>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</si>
  <si>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</si>
  <si>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</si>
  <si>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</si>
  <si>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</si>
  <si>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</si>
  <si>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</si>
  <si>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</si>
  <si>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</si>
  <si>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</si>
  <si>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</si>
  <si>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</si>
  <si>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</si>
  <si>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</si>
  <si>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</si>
  <si>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</si>
  <si>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</si>
  <si>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</si>
  <si>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</si>
  <si>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</si>
  <si>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</si>
  <si>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</si>
  <si>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</si>
  <si>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</si>
  <si>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</si>
  <si>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</si>
  <si>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</si>
  <si>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</si>
  <si>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</si>
  <si>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</si>
  <si>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</si>
  <si>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</si>
  <si>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</si>
  <si>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</si>
  <si>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</si>
  <si>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</si>
  <si>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</si>
  <si>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</si>
  <si>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</si>
  <si>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</si>
  <si>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</si>
  <si>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</si>
  <si>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</si>
  <si>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</si>
  <si>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</si>
  <si>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</si>
  <si>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</si>
  <si>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</si>
  <si>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</si>
  <si>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</si>
  <si>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</si>
  <si>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</si>
  <si>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</si>
  <si>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</si>
  <si>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</si>
  <si>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</si>
  <si>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</si>
  <si>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</si>
  <si>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</si>
  <si>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</si>
  <si>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</si>
  <si>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</si>
  <si>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</si>
  <si>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</si>
  <si>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</si>
  <si>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</si>
  <si>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</si>
  <si>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</si>
  <si>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</si>
  <si>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</si>
  <si>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</si>
  <si>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</si>
  <si>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</si>
  <si>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</si>
  <si>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</si>
  <si>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</si>
  <si>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</si>
  <si>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</si>
  <si>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</si>
  <si>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</si>
  <si>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</si>
  <si>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</si>
  <si>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</si>
  <si>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</si>
  <si>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</si>
  <si>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</si>
  <si>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</si>
  <si>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</si>
  <si>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</si>
  <si>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</si>
  <si>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</si>
  <si>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</si>
  <si>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</si>
  <si>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</si>
  <si>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</si>
  <si>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</si>
  <si>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</si>
  <si>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</si>
  <si>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</si>
  <si>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</si>
  <si>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</si>
  <si>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</si>
  <si>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</si>
  <si>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</si>
  <si>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</si>
  <si>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</si>
  <si>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</si>
  <si>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</si>
  <si>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</si>
  <si>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</si>
  <si>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</si>
  <si>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</si>
  <si>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</si>
  <si>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</si>
  <si>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</si>
  <si>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</si>
  <si>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</si>
  <si>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</si>
  <si>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</si>
  <si>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</si>
  <si>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</si>
  <si>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</si>
  <si>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</si>
  <si>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</si>
  <si>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</si>
  <si>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</si>
  <si>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</si>
  <si>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</si>
  <si>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</si>
  <si>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</si>
  <si>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</si>
  <si>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</si>
  <si>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</si>
  <si>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</si>
  <si>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</si>
  <si>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</si>
  <si>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</si>
  <si>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</si>
  <si>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</si>
  <si>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</si>
  <si>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</si>
  <si>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</si>
  <si>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</si>
  <si>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</si>
  <si>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</si>
  <si>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</si>
  <si>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</si>
  <si>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</si>
  <si>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</si>
  <si>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</si>
  <si>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</si>
  <si>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</si>
  <si>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</si>
  <si>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</si>
  <si>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</si>
  <si>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</si>
  <si>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</si>
  <si>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</si>
  <si>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</si>
  <si>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</si>
  <si>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</si>
  <si>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</si>
  <si>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</si>
  <si>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</si>
  <si>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</si>
  <si>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</si>
  <si>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</si>
  <si>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</si>
  <si>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</si>
  <si>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</si>
  <si>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</si>
  <si>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</si>
  <si>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</si>
  <si>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</si>
  <si>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</si>
  <si>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</si>
  <si>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</si>
  <si>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</si>
  <si>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</si>
  <si>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</si>
  <si>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</si>
  <si>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</si>
  <si>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</si>
  <si>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</si>
  <si>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</si>
  <si>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</si>
  <si>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</si>
  <si>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</si>
  <si>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</si>
  <si>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</si>
  <si>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</si>
  <si>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</si>
  <si>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</si>
  <si>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</si>
  <si>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</si>
  <si>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</si>
  <si>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</si>
  <si>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</si>
  <si>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</si>
  <si>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</si>
  <si>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</si>
  <si>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</si>
  <si>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</si>
  <si>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</si>
  <si>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</si>
  <si>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</si>
  <si>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</si>
  <si>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</si>
  <si>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</si>
  <si>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</si>
  <si>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</si>
  <si>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</si>
  <si>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</si>
  <si>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</si>
  <si>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</si>
  <si>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</si>
  <si>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</si>
  <si>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</si>
  <si>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</si>
  <si>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</si>
  <si>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</si>
  <si>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</si>
  <si>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</si>
  <si>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</si>
  <si>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</si>
  <si>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</si>
  <si>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</si>
  <si>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</si>
  <si>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</si>
  <si>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</si>
  <si>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</si>
  <si>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</si>
  <si>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</si>
  <si>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</si>
  <si>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</si>
  <si>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</si>
  <si>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</si>
  <si>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</si>
  <si>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</si>
  <si>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</si>
  <si>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</si>
  <si>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</si>
  <si>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</si>
  <si>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</si>
  <si>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</si>
  <si>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</si>
  <si>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</si>
  <si>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</si>
  <si>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</si>
  <si>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</si>
  <si>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</si>
  <si>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</si>
  <si>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</si>
  <si>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</si>
  <si>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</si>
  <si>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</si>
  <si>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</si>
  <si>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</si>
  <si>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</si>
  <si>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</si>
  <si>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</si>
  <si>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</si>
  <si>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</si>
  <si>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</si>
  <si>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</si>
  <si>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</si>
  <si>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</si>
  <si>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</si>
  <si>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</si>
  <si>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</si>
  <si>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</si>
  <si>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</si>
  <si>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</si>
  <si>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</si>
  <si>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</si>
  <si>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</si>
  <si>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</si>
  <si>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</si>
  <si>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</si>
  <si>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</si>
  <si>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</si>
  <si>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</si>
  <si>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</si>
  <si>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</si>
  <si>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</si>
  <si>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</si>
  <si>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</si>
  <si>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</si>
  <si>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</si>
  <si>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</si>
  <si>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</si>
  <si>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</si>
  <si>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</si>
  <si>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</si>
  <si>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</si>
  <si>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</si>
  <si>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</si>
  <si>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</si>
  <si>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</si>
  <si>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</si>
  <si>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</si>
  <si>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</si>
  <si>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</si>
  <si>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</si>
  <si>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</si>
  <si>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</si>
  <si>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</si>
  <si>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</si>
  <si>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</si>
  <si>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</si>
  <si>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</si>
  <si>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</si>
  <si>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</si>
  <si>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</si>
  <si>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</si>
  <si>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</si>
  <si>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</si>
  <si>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</si>
  <si>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</si>
  <si>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</si>
  <si>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</si>
  <si>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</si>
  <si>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</si>
  <si>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</si>
  <si>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</si>
  <si>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</si>
  <si>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</si>
  <si>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</si>
  <si>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</si>
  <si>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</si>
  <si>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</si>
  <si>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</si>
  <si>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</si>
  <si>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</si>
  <si>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</si>
  <si>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</si>
  <si>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</si>
  <si>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</si>
  <si>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</si>
  <si>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</si>
  <si>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</si>
  <si>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</si>
  <si>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</si>
  <si>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</si>
  <si>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</si>
  <si>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</si>
  <si>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</si>
  <si>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</si>
  <si>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</si>
  <si>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</si>
  <si>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</si>
  <si>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</si>
  <si>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</si>
  <si>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</si>
  <si>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</si>
  <si>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</si>
  <si>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</si>
  <si>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</si>
  <si>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</si>
  <si>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</si>
  <si>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</si>
  <si>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</si>
  <si>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</si>
  <si>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</si>
  <si>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</si>
  <si>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</si>
  <si>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</si>
  <si>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</si>
  <si>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</si>
  <si>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</si>
  <si>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</si>
  <si>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</si>
  <si>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</si>
  <si>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</si>
  <si>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</si>
  <si>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</si>
  <si>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</si>
  <si>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</si>
  <si>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</si>
  <si>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</si>
  <si>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</si>
  <si>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</si>
  <si>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</si>
  <si>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</si>
  <si>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</si>
  <si>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</si>
  <si>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</si>
  <si>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</si>
  <si>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</si>
  <si>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</si>
  <si>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</si>
  <si>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</si>
  <si>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</si>
  <si>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</si>
  <si>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</si>
  <si>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</si>
  <si>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</si>
  <si>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</si>
  <si>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</si>
  <si>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</si>
  <si>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</si>
  <si>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</si>
  <si>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</si>
  <si>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</si>
  <si>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</si>
  <si>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</si>
  <si>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</si>
  <si>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</si>
  <si>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</si>
  <si>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</si>
  <si>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</si>
  <si>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</si>
  <si>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</si>
  <si>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</si>
  <si>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</si>
  <si>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</si>
  <si>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</si>
  <si>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</si>
  <si>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</si>
  <si>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</si>
  <si>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</si>
  <si>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</si>
  <si>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</si>
  <si>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</si>
  <si>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</si>
  <si>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</si>
  <si>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</si>
  <si>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</si>
  <si>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</si>
  <si>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</si>
  <si>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</si>
  <si>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</si>
  <si>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</si>
  <si>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</si>
  <si>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</si>
  <si>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</si>
  <si>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</si>
  <si>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</si>
  <si>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</si>
  <si>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</si>
  <si>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</si>
  <si>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</si>
  <si>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</si>
  <si>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</si>
  <si>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</si>
  <si>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</si>
  <si>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</si>
  <si>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</si>
  <si>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</si>
  <si>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</si>
  <si>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</si>
  <si>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</si>
  <si>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</si>
  <si>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</si>
  <si>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</si>
  <si>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</si>
  <si>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</si>
  <si>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</si>
  <si>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</si>
  <si>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</si>
  <si>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</si>
  <si>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</si>
  <si>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</si>
  <si>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</si>
  <si>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</si>
  <si>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</si>
  <si>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</si>
  <si>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</si>
  <si>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</si>
  <si>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</si>
  <si>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</si>
  <si>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</si>
  <si>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</si>
  <si>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</si>
  <si>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</si>
  <si>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</si>
  <si>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</si>
  <si>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</si>
  <si>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</si>
  <si>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</si>
  <si>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</si>
  <si>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</si>
  <si>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</si>
  <si>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</si>
  <si>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</si>
  <si>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</si>
  <si>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</si>
  <si>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</si>
  <si>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</si>
  <si>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</si>
  <si>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</si>
  <si>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</si>
  <si>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</si>
  <si>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</si>
  <si>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</si>
  <si>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</si>
  <si>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</si>
  <si>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</si>
  <si>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</si>
  <si>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</si>
  <si>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</si>
  <si>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</si>
  <si>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</si>
  <si>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</si>
  <si>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</si>
  <si>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</si>
  <si>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</si>
  <si>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</si>
  <si>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</si>
  <si>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</si>
  <si>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</si>
  <si>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</si>
  <si>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</si>
  <si>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</si>
  <si>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</si>
  <si>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</si>
  <si>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</si>
  <si>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</si>
  <si>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</si>
  <si>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</si>
  <si>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</si>
  <si>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</si>
  <si>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</si>
  <si>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</si>
  <si>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</si>
  <si>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</si>
  <si>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</si>
  <si>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</si>
  <si>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</si>
  <si>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</si>
  <si>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</si>
  <si>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</si>
  <si>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</si>
  <si>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</si>
  <si>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</si>
  <si>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</si>
  <si>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</si>
  <si>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</si>
  <si>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</si>
  <si>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</si>
  <si>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</si>
  <si>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</si>
  <si>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</si>
  <si>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</si>
  <si>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</si>
  <si>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</si>
  <si>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</si>
  <si>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</si>
  <si>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</si>
  <si>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</si>
  <si>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</si>
  <si>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</si>
  <si>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</si>
  <si>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</si>
  <si>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</si>
  <si>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</si>
  <si>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</si>
  <si>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</si>
  <si>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</si>
  <si>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</si>
  <si>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</si>
  <si>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</si>
  <si>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</si>
  <si>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</si>
  <si>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</si>
  <si>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</si>
  <si>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</si>
  <si>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</si>
  <si>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</si>
  <si>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</si>
  <si>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</si>
  <si>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</si>
  <si>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</si>
  <si>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</si>
  <si>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</si>
  <si>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</si>
  <si>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</si>
  <si>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</si>
  <si>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</si>
  <si>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</si>
  <si>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</si>
  <si>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</si>
  <si>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</si>
  <si>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</si>
  <si>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</si>
  <si>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</si>
  <si>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</si>
  <si>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</si>
  <si>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</si>
  <si>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</si>
  <si>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</si>
  <si>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</si>
  <si>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</si>
  <si>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</si>
  <si>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</si>
  <si>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</si>
  <si>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</si>
  <si>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</si>
  <si>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</si>
  <si>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</si>
  <si>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</si>
  <si>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</si>
  <si>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</si>
  <si>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</si>
  <si>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</si>
  <si>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</si>
  <si>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</si>
  <si>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</si>
  <si>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</si>
  <si>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</si>
  <si>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</si>
  <si>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</si>
  <si>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</si>
  <si>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</si>
  <si>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</si>
  <si>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</si>
  <si>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</si>
  <si>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</si>
  <si>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</si>
  <si>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</si>
  <si>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</si>
  <si>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</si>
  <si>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</si>
  <si>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</si>
  <si>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</si>
  <si>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</si>
  <si>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</si>
  <si>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</si>
  <si>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</si>
  <si>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</si>
  <si>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</si>
  <si>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</si>
  <si>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</si>
  <si>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</si>
  <si>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</si>
  <si>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</si>
  <si>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</si>
  <si>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</si>
  <si>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</si>
  <si>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</si>
  <si>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</si>
  <si>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</si>
  <si>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</si>
  <si>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</si>
  <si>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</si>
  <si>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</si>
  <si>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</si>
  <si>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</si>
  <si>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</si>
  <si>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</si>
  <si>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</si>
  <si>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</si>
  <si>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</si>
  <si>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</si>
  <si>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</si>
  <si>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</si>
  <si>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</si>
  <si>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</si>
  <si>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</si>
  <si>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</si>
  <si>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</si>
  <si>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</si>
  <si>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</si>
  <si>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</si>
  <si>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</si>
  <si>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</si>
  <si>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</si>
  <si>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</si>
  <si>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</si>
  <si>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</si>
  <si>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</si>
  <si>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</si>
  <si>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</si>
  <si>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</si>
  <si>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</si>
  <si>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</si>
  <si>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</si>
  <si>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</si>
  <si>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</si>
  <si>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</si>
  <si>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</si>
  <si>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</si>
  <si>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</si>
  <si>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</si>
  <si>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</si>
  <si>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</si>
  <si>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</si>
  <si>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</si>
  <si>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</si>
  <si>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</si>
  <si>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</si>
  <si>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</si>
  <si>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</si>
  <si>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</si>
  <si>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</si>
  <si>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</si>
  <si>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</si>
  <si>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</si>
  <si>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</si>
  <si>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</si>
  <si>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</si>
  <si>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</si>
  <si>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</si>
  <si>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</si>
  <si>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</si>
  <si>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</si>
  <si>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</si>
  <si>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</si>
  <si>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</si>
  <si>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</si>
  <si>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</si>
  <si>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</si>
  <si>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</si>
  <si>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</si>
  <si>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</si>
  <si>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</si>
  <si>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</si>
  <si>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</si>
  <si>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</si>
  <si>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</si>
  <si>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</si>
  <si>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</si>
  <si>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</si>
  <si>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</si>
  <si>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</si>
  <si>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</si>
  <si>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</si>
  <si>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</si>
  <si>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</si>
  <si>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</si>
  <si>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</si>
  <si>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</si>
  <si>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</si>
  <si>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</si>
  <si>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</si>
  <si>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</si>
  <si>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</si>
  <si>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</si>
  <si>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</si>
  <si>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</si>
  <si>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</si>
  <si>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</si>
  <si>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</si>
  <si>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</si>
  <si>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</si>
  <si>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</si>
  <si>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</si>
  <si>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</si>
  <si>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</si>
  <si>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</si>
  <si>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</si>
  <si>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</si>
  <si>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</si>
  <si>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</si>
  <si>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</si>
  <si>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</si>
  <si>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</si>
  <si>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</si>
  <si>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</si>
  <si>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</si>
  <si>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</si>
  <si>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</si>
  <si>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</si>
  <si>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</si>
  <si>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</si>
  <si>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</si>
  <si>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</si>
  <si>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</si>
  <si>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</si>
  <si>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</si>
  <si>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</si>
  <si>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</si>
  <si>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</si>
  <si>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</si>
  <si>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</si>
  <si>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</si>
  <si>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</si>
  <si>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</si>
  <si>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</si>
  <si>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</si>
  <si>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</si>
  <si>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</si>
  <si>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</si>
  <si>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</si>
  <si>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</si>
  <si>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</si>
  <si>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</si>
  <si>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</si>
  <si>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</si>
  <si>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</si>
  <si>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</si>
  <si>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</si>
  <si>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</si>
  <si>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</si>
  <si>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</si>
  <si>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</si>
  <si>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</si>
  <si>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</si>
  <si>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</si>
  <si>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</si>
  <si>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</si>
  <si>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</si>
  <si>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</si>
  <si>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</si>
  <si>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</si>
  <si>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</si>
  <si>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</si>
  <si>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</si>
  <si>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</si>
  <si>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</si>
  <si>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</si>
  <si>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</si>
  <si>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</si>
  <si>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</si>
  <si>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</si>
  <si>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</si>
  <si>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</si>
  <si>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</si>
  <si>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</si>
  <si>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</si>
  <si>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</si>
  <si>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</si>
  <si>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</si>
  <si>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</si>
  <si>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</si>
  <si>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</si>
  <si>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</si>
  <si>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</si>
  <si>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</si>
  <si>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</si>
  <si>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</si>
  <si>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</si>
  <si>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</si>
  <si>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</si>
  <si>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</si>
  <si>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</si>
  <si>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</si>
  <si>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</si>
  <si>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</si>
  <si>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</si>
  <si>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</si>
  <si>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</si>
  <si>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</si>
  <si>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</si>
  <si>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</si>
  <si>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</si>
  <si>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</si>
  <si>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</si>
  <si>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</si>
  <si>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</si>
  <si>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</si>
  <si>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</si>
  <si>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</si>
  <si>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</si>
  <si>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</si>
  <si>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</si>
  <si>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</si>
  <si>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</si>
  <si>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</si>
  <si>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</si>
  <si>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</si>
  <si>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</si>
  <si>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</si>
  <si>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</si>
  <si>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</si>
  <si>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</si>
  <si>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</si>
  <si>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</si>
  <si>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</si>
  <si>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</si>
  <si>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</si>
  <si>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</si>
  <si>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</si>
  <si>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</si>
  <si>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</si>
  <si>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</si>
  <si>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</si>
  <si>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</si>
  <si>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</si>
  <si>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</si>
  <si>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</si>
  <si>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</si>
  <si>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</si>
  <si>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</si>
  <si>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</si>
  <si>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</si>
  <si>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</si>
  <si>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</si>
  <si>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</si>
  <si>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</si>
  <si>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</si>
  <si>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</si>
  <si>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</si>
  <si>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</si>
  <si>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</si>
  <si>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</si>
  <si>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</si>
  <si>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</si>
  <si>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</si>
  <si>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</si>
  <si>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</si>
  <si>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</si>
  <si>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</si>
  <si>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</si>
  <si>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</si>
  <si>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</si>
  <si>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</si>
  <si>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</si>
  <si>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</si>
  <si>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</si>
  <si>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</si>
  <si>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</si>
  <si>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</si>
  <si>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</si>
  <si>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</si>
  <si>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</si>
  <si>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</si>
  <si>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</si>
  <si>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</si>
  <si>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</si>
  <si>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</si>
  <si>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</si>
  <si>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</si>
  <si>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</si>
  <si>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</si>
  <si>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</si>
  <si>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</si>
  <si>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</si>
  <si>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</si>
  <si>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</si>
  <si>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</si>
  <si>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</si>
  <si>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</si>
  <si>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</si>
  <si>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</si>
  <si>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</si>
  <si>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</si>
  <si>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</si>
  <si>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</si>
  <si>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</si>
  <si>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</si>
  <si>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</si>
  <si>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</si>
  <si>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</si>
  <si>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</si>
  <si>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</si>
  <si>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</si>
  <si>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</si>
  <si>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</si>
  <si>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</si>
  <si>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</si>
  <si>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</si>
  <si>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</si>
  <si>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</si>
  <si>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</si>
  <si>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</si>
  <si>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</si>
  <si>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</si>
  <si>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</si>
  <si>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</si>
  <si>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</si>
  <si>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</si>
  <si>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</si>
  <si>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</si>
  <si>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</si>
  <si>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</si>
  <si>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</si>
  <si>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</si>
  <si>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</si>
  <si>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</si>
  <si>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</si>
  <si>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</si>
  <si>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</si>
  <si>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</si>
  <si>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</si>
  <si>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</si>
  <si>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</si>
  <si>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</si>
  <si>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</si>
  <si>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</si>
  <si>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</si>
  <si>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</si>
  <si>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</si>
  <si>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</si>
  <si>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</si>
  <si>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</si>
  <si>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</si>
  <si>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</si>
  <si>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</si>
  <si>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</si>
  <si>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</si>
  <si>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</si>
  <si>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</si>
  <si>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</si>
  <si>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</si>
  <si>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</si>
  <si>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</si>
  <si>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</si>
  <si>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</si>
  <si>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</si>
  <si>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</si>
  <si>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</si>
  <si>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</si>
  <si>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</si>
  <si>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</si>
  <si>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</si>
  <si>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</si>
  <si>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</si>
  <si>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</si>
  <si>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</si>
  <si>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</si>
  <si>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</si>
  <si>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</si>
  <si>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</si>
  <si>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</si>
  <si>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</si>
  <si>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</si>
  <si>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</si>
  <si>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</si>
  <si>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</si>
  <si>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</si>
  <si>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</si>
  <si>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</si>
  <si>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</si>
  <si>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</si>
  <si>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</si>
  <si>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</si>
  <si>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</si>
  <si>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</si>
  <si>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</si>
  <si>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</si>
  <si>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</si>
  <si>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</si>
  <si>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</si>
  <si>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</si>
  <si>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</si>
  <si>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</si>
  <si>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</si>
  <si>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</si>
  <si>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</si>
  <si>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</si>
  <si>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</si>
  <si>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</si>
  <si>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</si>
  <si>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</si>
  <si>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</si>
  <si>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</si>
  <si>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</si>
  <si>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</si>
  <si>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</si>
  <si>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</si>
  <si>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</si>
  <si>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</si>
  <si>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</si>
  <si>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</si>
  <si>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</si>
  <si>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</si>
  <si>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</si>
  <si>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</si>
  <si>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</si>
  <si>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</si>
  <si>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</si>
  <si>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</si>
  <si>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</si>
  <si>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</si>
  <si>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</si>
  <si>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</si>
  <si>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</si>
  <si>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</si>
  <si>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</si>
  <si>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</si>
  <si>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</si>
  <si>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</si>
  <si>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</si>
  <si>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</si>
  <si>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</si>
  <si>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</si>
  <si>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</si>
  <si>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</si>
  <si>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</si>
  <si>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</si>
  <si>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</si>
  <si>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</si>
  <si>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</si>
  <si>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</si>
  <si>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</si>
  <si>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</si>
  <si>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</si>
  <si>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</si>
  <si>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</si>
  <si>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</si>
  <si>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</si>
  <si>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</si>
  <si>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</si>
  <si>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</si>
  <si>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</si>
  <si>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</si>
  <si>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</si>
  <si>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</si>
  <si>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</si>
  <si>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</si>
  <si>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</si>
  <si>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</si>
  <si>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</si>
  <si>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</si>
  <si>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</si>
  <si>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</si>
  <si>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</si>
  <si>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</si>
  <si>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</si>
  <si>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</si>
  <si>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</si>
  <si>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</si>
  <si>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</si>
  <si>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</si>
  <si>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</si>
  <si>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</si>
  <si>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</si>
  <si>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</si>
  <si>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</si>
  <si>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</si>
  <si>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</si>
  <si>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</si>
  <si>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</si>
  <si>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</si>
  <si>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</si>
  <si>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</si>
  <si>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</si>
  <si>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</si>
  <si>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</si>
  <si>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</si>
  <si>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</si>
  <si>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</si>
  <si>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</si>
  <si>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</si>
  <si>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</si>
  <si>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</si>
  <si>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</si>
  <si>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</si>
  <si>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</si>
  <si>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</si>
  <si>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</si>
  <si>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</si>
  <si>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</si>
  <si>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</si>
  <si>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</si>
  <si>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</si>
  <si>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</si>
  <si>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</si>
  <si>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</si>
  <si>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</si>
  <si>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</si>
  <si>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</si>
  <si>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</si>
  <si>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</si>
  <si>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</si>
  <si>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</si>
  <si>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</si>
  <si>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</si>
  <si>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</si>
  <si>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</si>
  <si>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</si>
  <si>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</si>
  <si>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</si>
  <si>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</si>
  <si>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</si>
  <si>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</si>
  <si>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</si>
  <si>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</si>
  <si>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</si>
  <si>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</si>
  <si>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</si>
  <si>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</si>
  <si>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</si>
  <si>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</si>
  <si>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</si>
  <si>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</si>
  <si>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</si>
  <si>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</si>
  <si>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</si>
  <si>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</si>
  <si>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</si>
  <si>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</si>
  <si>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</si>
  <si>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</si>
  <si>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</si>
  <si>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</si>
  <si>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</si>
  <si>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</si>
  <si>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</si>
  <si>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</si>
  <si>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</si>
  <si>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</si>
  <si>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</si>
  <si>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</si>
  <si>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</si>
  <si>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</si>
  <si>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</si>
  <si>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</si>
  <si>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</si>
  <si>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</si>
  <si>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</si>
  <si>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</si>
  <si>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</si>
  <si>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</si>
  <si>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</si>
  <si>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</si>
  <si>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</si>
  <si>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</si>
  <si>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</si>
  <si>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</si>
  <si>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</si>
  <si>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</si>
  <si>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</si>
  <si>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</si>
  <si>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</si>
  <si>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</si>
  <si>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</si>
  <si>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</si>
  <si>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</si>
  <si>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</si>
  <si>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</si>
  <si>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</si>
  <si>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</si>
  <si>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</si>
  <si>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</si>
  <si>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</si>
  <si>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</si>
  <si>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</si>
  <si>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</si>
  <si>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</si>
  <si>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</si>
  <si>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</si>
  <si>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</si>
  <si>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</si>
  <si>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</si>
  <si>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</si>
  <si>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</si>
  <si>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</si>
  <si>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</si>
  <si>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</si>
  <si>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</si>
  <si>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</si>
  <si>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</si>
  <si>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</si>
  <si>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</si>
  <si>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</si>
  <si>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</si>
  <si>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</si>
  <si>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</si>
  <si>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</si>
  <si>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</si>
  <si>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</si>
  <si>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</si>
  <si>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</si>
  <si>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</si>
  <si>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</si>
  <si>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</si>
  <si>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</si>
  <si>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</si>
  <si>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</si>
  <si>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</si>
  <si>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</si>
  <si>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</si>
  <si>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</si>
  <si>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</si>
  <si>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</si>
  <si>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</si>
  <si>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</si>
  <si>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</si>
  <si>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</si>
  <si>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</si>
  <si>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</si>
  <si>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</si>
  <si>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</si>
  <si>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</si>
  <si>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</si>
  <si>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</si>
  <si>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</si>
  <si>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</si>
  <si>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</si>
  <si>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</si>
  <si>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</si>
  <si>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</si>
  <si>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</si>
  <si>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</si>
  <si>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</si>
  <si>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</si>
  <si>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</si>
  <si>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</si>
  <si>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</si>
  <si>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</si>
  <si>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</si>
  <si>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</si>
  <si>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</si>
  <si>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</si>
  <si>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</si>
  <si>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</si>
  <si>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</si>
  <si>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</si>
  <si>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</si>
  <si>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</si>
  <si>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</si>
  <si>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</si>
  <si>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</si>
  <si>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</si>
  <si>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</si>
  <si>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</si>
  <si>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</si>
  <si>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</si>
  <si>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</si>
  <si>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</si>
  <si>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</si>
  <si>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</si>
  <si>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</si>
  <si>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</si>
  <si>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</si>
  <si>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</si>
  <si>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</si>
  <si>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</si>
  <si>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</si>
  <si>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</si>
  <si>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</si>
  <si>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</si>
  <si>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</si>
  <si>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</si>
  <si>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</si>
  <si>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</si>
  <si>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</si>
  <si>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</si>
  <si>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</si>
  <si>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</si>
  <si>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</si>
  <si>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</si>
  <si>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</si>
  <si>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</si>
  <si>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</si>
  <si>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</si>
  <si>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</si>
  <si>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</si>
  <si>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</si>
  <si>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</si>
  <si>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</si>
  <si>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</si>
  <si>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</si>
  <si>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</si>
  <si>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</si>
  <si>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</si>
  <si>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</si>
  <si>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</si>
  <si>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</si>
  <si>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</si>
  <si>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</si>
  <si>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</si>
  <si>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</si>
  <si>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</si>
  <si>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</si>
  <si>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</si>
  <si>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</si>
  <si>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</si>
  <si>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</si>
  <si>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</si>
  <si>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</si>
  <si>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</si>
  <si>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</si>
  <si>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</si>
  <si>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</si>
  <si>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</si>
  <si>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</si>
  <si>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</si>
  <si>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</si>
  <si>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</si>
  <si>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</si>
  <si>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</si>
  <si>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</si>
  <si>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</si>
  <si>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</si>
  <si>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</si>
  <si>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</si>
  <si>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</si>
  <si>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</si>
  <si>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</si>
  <si>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</si>
  <si>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</si>
  <si>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</si>
  <si>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</si>
  <si>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</si>
  <si>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</si>
  <si>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</si>
  <si>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</si>
  <si>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</si>
  <si>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</si>
  <si>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</si>
  <si>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</si>
  <si>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</si>
  <si>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</si>
  <si>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</si>
  <si>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</si>
  <si>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</si>
  <si>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</si>
  <si>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</si>
  <si>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</si>
  <si>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</si>
  <si>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</si>
  <si>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</si>
  <si>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</si>
  <si>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</si>
  <si>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</si>
  <si>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</si>
  <si>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</si>
  <si>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</si>
  <si>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</si>
  <si>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</si>
  <si>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</si>
  <si>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</si>
  <si>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</si>
  <si>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</si>
  <si>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</si>
  <si>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</si>
  <si>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</si>
  <si>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</si>
  <si>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</si>
  <si>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</si>
  <si>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</si>
  <si>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</si>
  <si>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</si>
  <si>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</si>
  <si>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</si>
  <si>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</si>
  <si>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</si>
  <si>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</si>
  <si>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</si>
  <si>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</si>
  <si>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</si>
  <si>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</si>
  <si>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</si>
  <si>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</si>
  <si>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</si>
  <si>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</si>
  <si>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</si>
  <si>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</si>
  <si>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</si>
  <si>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</si>
  <si>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</si>
  <si>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</si>
  <si>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</si>
  <si>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</si>
  <si>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</si>
  <si>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</si>
  <si>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</si>
  <si>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</si>
  <si>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</si>
  <si>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</si>
  <si>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</si>
  <si>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</si>
  <si>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</si>
  <si>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</si>
  <si>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</si>
  <si>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</si>
  <si>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</si>
  <si>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</si>
  <si>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</si>
  <si>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</si>
  <si>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</si>
  <si>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</si>
  <si>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</si>
  <si>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</si>
  <si>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</si>
  <si>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</si>
  <si>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</si>
  <si>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</si>
  <si>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</si>
  <si>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</si>
  <si>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</si>
  <si>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</si>
  <si>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</si>
  <si>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</si>
  <si>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</si>
  <si>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</si>
  <si>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</si>
  <si>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</si>
  <si>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</si>
  <si>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</si>
  <si>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</si>
  <si>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</si>
  <si>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</si>
  <si>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</si>
  <si>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</si>
  <si>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</si>
  <si>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</si>
  <si>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</si>
  <si>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</si>
  <si>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</si>
  <si>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</si>
  <si>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</si>
  <si>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</si>
  <si>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</si>
  <si>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</si>
  <si>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</si>
  <si>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</si>
  <si>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</si>
  <si>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</si>
  <si>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</si>
  <si>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</si>
  <si>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</si>
  <si>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</si>
  <si>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</si>
  <si>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</si>
  <si>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</si>
  <si>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</si>
  <si>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</si>
  <si>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</si>
  <si>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</si>
  <si>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</si>
  <si>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</si>
  <si>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</si>
  <si>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</si>
  <si>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</si>
  <si>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</si>
  <si>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</si>
  <si>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</si>
  <si>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</si>
  <si>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</si>
  <si>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</si>
  <si>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</si>
  <si>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</si>
  <si>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</si>
  <si>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</si>
  <si>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</si>
  <si>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</si>
  <si>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</si>
  <si>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</si>
  <si>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</si>
  <si>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</si>
  <si>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</si>
  <si>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</si>
  <si>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</si>
  <si>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</si>
  <si>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</si>
  <si>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</si>
  <si>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</si>
  <si>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</si>
  <si>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</si>
  <si>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</si>
  <si>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</si>
  <si>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</si>
  <si>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</si>
  <si>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</si>
  <si>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</si>
  <si>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</si>
  <si>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</si>
  <si>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</si>
  <si>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</si>
  <si>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</si>
  <si>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</si>
  <si>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</si>
  <si>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</si>
  <si>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</si>
  <si>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</si>
  <si>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</si>
  <si>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</si>
  <si>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</si>
  <si>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</si>
  <si>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</si>
  <si>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</si>
  <si>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</si>
  <si>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</si>
  <si>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</si>
  <si>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</si>
  <si>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</si>
  <si>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</si>
  <si>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</si>
  <si>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</si>
  <si>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</si>
  <si>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</si>
  <si>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</si>
  <si>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</si>
  <si>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</si>
  <si>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</si>
  <si>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</si>
  <si>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</si>
  <si>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</si>
  <si>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</si>
  <si>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</si>
  <si>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</si>
  <si>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</si>
  <si>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</si>
  <si>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</si>
  <si>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</si>
  <si>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</si>
  <si>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</si>
  <si>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</si>
  <si>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</si>
  <si>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</si>
  <si>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</si>
  <si>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</si>
  <si>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</si>
  <si>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</si>
  <si>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</si>
  <si>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</si>
  <si>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</si>
  <si>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</si>
  <si>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</si>
  <si>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</si>
  <si>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</si>
  <si>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</si>
  <si>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</si>
  <si>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</si>
  <si>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</si>
  <si>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</si>
  <si>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</si>
  <si>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</si>
  <si>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</si>
  <si>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</si>
  <si>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</si>
  <si>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</si>
  <si>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</si>
  <si>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</si>
  <si>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</si>
  <si>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</si>
  <si>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</si>
  <si>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</si>
  <si>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</si>
  <si>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</si>
  <si>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</si>
  <si>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</si>
  <si>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</si>
  <si>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</si>
  <si>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</si>
  <si>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</si>
  <si>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</si>
  <si>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</si>
  <si>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</si>
  <si>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</si>
  <si>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</si>
  <si>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</si>
  <si>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</si>
  <si>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</si>
  <si>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</si>
  <si>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</si>
  <si>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</si>
  <si>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</si>
  <si>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</si>
  <si>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</si>
  <si>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</si>
  <si>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</si>
  <si>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</si>
  <si>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</si>
  <si>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</si>
  <si>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</si>
  <si>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</si>
  <si>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</si>
  <si>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</si>
  <si>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</si>
  <si>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</si>
  <si>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</si>
  <si>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</si>
  <si>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</si>
  <si>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</si>
  <si>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</si>
  <si>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</si>
  <si>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</si>
  <si>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</si>
  <si>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</si>
  <si>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</si>
  <si>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</si>
  <si>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</si>
  <si>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</si>
  <si>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</si>
  <si>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</si>
  <si>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</si>
  <si>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</si>
  <si>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</si>
  <si>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</si>
  <si>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</si>
  <si>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</si>
  <si>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</si>
  <si>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</si>
  <si>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</si>
  <si>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</si>
  <si>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</si>
  <si>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</si>
  <si>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</si>
  <si>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</si>
  <si>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</si>
  <si>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</si>
  <si>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</si>
  <si>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</si>
  <si>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</si>
  <si>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</si>
  <si>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</si>
  <si>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</si>
  <si>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</si>
  <si>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</si>
  <si>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</si>
  <si>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</si>
  <si>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</si>
  <si>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</si>
  <si>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</si>
  <si>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</si>
  <si>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</si>
  <si>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</si>
  <si>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</si>
  <si>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</si>
  <si>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</si>
  <si>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</si>
  <si>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</si>
  <si>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</si>
  <si>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</si>
  <si>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</si>
  <si>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</si>
  <si>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</si>
  <si>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</si>
  <si>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</si>
  <si>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</si>
  <si>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</si>
  <si>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</si>
  <si>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</si>
  <si>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</si>
  <si>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</si>
  <si>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</si>
  <si>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</si>
  <si>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</si>
  <si>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</si>
  <si>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</si>
  <si>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</si>
  <si>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</si>
  <si>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</si>
  <si>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</si>
  <si>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</si>
  <si>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</si>
  <si>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</si>
  <si>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</si>
  <si>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</si>
  <si>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</si>
  <si>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</si>
  <si>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</si>
  <si>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</si>
  <si>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</si>
  <si>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</si>
  <si>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</si>
  <si>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</si>
  <si>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</si>
  <si>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</si>
  <si>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</si>
  <si>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</si>
  <si>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</si>
  <si>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</si>
  <si>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</si>
  <si>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</si>
  <si>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</si>
  <si>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</si>
  <si>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</si>
  <si>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</si>
  <si>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</si>
  <si>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</si>
  <si>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</si>
  <si>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</si>
  <si>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</si>
  <si>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</si>
  <si>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</si>
  <si>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</si>
  <si>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</si>
  <si>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</si>
  <si>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</si>
  <si>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</si>
  <si>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</si>
  <si>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</si>
  <si>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</si>
  <si>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</si>
  <si>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</si>
  <si>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</si>
  <si>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</si>
  <si>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</si>
  <si>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</si>
  <si>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</si>
  <si>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</si>
  <si>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</si>
  <si>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</si>
  <si>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</si>
  <si>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</si>
  <si>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</si>
  <si>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</si>
  <si>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</si>
  <si>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</si>
  <si>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</si>
  <si>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</si>
  <si>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</si>
  <si>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</si>
  <si>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</si>
  <si>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</si>
  <si>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</si>
  <si>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</si>
  <si>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</si>
  <si>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</si>
  <si>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</si>
  <si>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</si>
  <si>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</si>
  <si>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</si>
  <si>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</si>
  <si>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</si>
  <si>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</si>
  <si>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</si>
  <si>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</si>
  <si>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</si>
  <si>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</si>
  <si>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</si>
  <si>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</si>
  <si>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</si>
  <si>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</si>
  <si>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</si>
  <si>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</si>
  <si>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</si>
  <si>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</si>
  <si>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</si>
  <si>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</si>
  <si>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</si>
  <si>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</si>
  <si>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</si>
  <si>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</si>
  <si>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</si>
  <si>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</si>
  <si>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</si>
  <si>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</si>
  <si>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</si>
  <si>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</si>
  <si>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</si>
  <si>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</si>
  <si>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</si>
  <si>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</si>
  <si>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</si>
  <si>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</si>
  <si>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</si>
  <si>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</si>
  <si>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</si>
  <si>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</si>
  <si>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</si>
  <si>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</si>
  <si>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</si>
  <si>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</si>
  <si>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</si>
  <si>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</si>
  <si>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</si>
  <si>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</si>
  <si>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</si>
  <si>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</si>
  <si>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</si>
  <si>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</si>
  <si>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</si>
  <si>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</si>
  <si>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</si>
  <si>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</si>
  <si>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</si>
  <si>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</si>
  <si>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</si>
  <si>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</si>
  <si>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</si>
  <si>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</si>
  <si>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</si>
  <si>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</si>
  <si>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</si>
  <si>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</si>
  <si>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</si>
  <si>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</si>
  <si>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</si>
  <si>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</si>
  <si>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</si>
  <si>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</si>
  <si>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</si>
  <si>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</si>
  <si>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</si>
  <si>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</si>
  <si>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</si>
  <si>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</si>
  <si>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</si>
  <si>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</si>
  <si>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</si>
  <si>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</si>
  <si>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</si>
  <si>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</si>
  <si>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</si>
  <si>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</si>
  <si>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</si>
  <si>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</si>
  <si>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</si>
  <si>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</si>
  <si>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</si>
  <si>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</si>
  <si>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</si>
  <si>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</si>
  <si>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</si>
  <si>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</si>
  <si>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</si>
  <si>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</si>
  <si>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</si>
  <si>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</si>
  <si>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</si>
  <si>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</si>
  <si>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</si>
  <si>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</si>
  <si>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</si>
  <si>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</si>
  <si>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</si>
  <si>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</si>
  <si>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</si>
  <si>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</si>
  <si>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</si>
  <si>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</si>
  <si>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</si>
  <si>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</si>
  <si>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</si>
  <si>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</si>
  <si>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</si>
  <si>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</si>
  <si>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</si>
  <si>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</si>
  <si>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</si>
  <si>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</si>
  <si>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</si>
  <si>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</si>
  <si>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</si>
  <si>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</si>
  <si>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</si>
  <si>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</si>
  <si>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</si>
  <si>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</si>
  <si>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</si>
  <si>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</si>
  <si>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</si>
  <si>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</si>
  <si>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</si>
  <si>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</si>
  <si>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</si>
  <si>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</si>
  <si>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</si>
  <si>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</si>
  <si>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</si>
  <si>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</si>
  <si>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</si>
  <si>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</si>
  <si>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</si>
  <si>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</si>
  <si>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</si>
  <si>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</si>
  <si>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</si>
  <si>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</si>
  <si>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</si>
  <si>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</si>
  <si>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</si>
  <si>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</si>
  <si>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</si>
  <si>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</si>
  <si>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</si>
  <si>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</si>
  <si>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</si>
  <si>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</si>
  <si>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</si>
  <si>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</si>
  <si>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</si>
  <si>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</si>
  <si>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</si>
  <si>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</si>
  <si>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</si>
  <si>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</si>
  <si>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</si>
  <si>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</si>
  <si>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</si>
  <si>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</si>
  <si>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</si>
  <si>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</si>
  <si>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</si>
  <si>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</si>
  <si>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</si>
  <si>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</si>
  <si>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</si>
  <si>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</si>
  <si>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</si>
  <si>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</si>
  <si>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</si>
  <si>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</si>
  <si>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</si>
  <si>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</si>
  <si>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</si>
  <si>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</si>
  <si>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</si>
  <si>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</si>
  <si>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</si>
  <si>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</si>
  <si>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</si>
  <si>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</si>
  <si>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</si>
  <si>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</si>
  <si>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</si>
  <si>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</si>
  <si>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</si>
  <si>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</si>
  <si>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</si>
  <si>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</si>
  <si>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</si>
  <si>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</si>
  <si>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</si>
  <si>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</si>
  <si>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</si>
  <si>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</si>
  <si>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</si>
  <si>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</si>
  <si>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</si>
  <si>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</si>
  <si>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</si>
  <si>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</si>
  <si>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</si>
  <si>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</si>
  <si>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</si>
  <si>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</si>
  <si>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</si>
  <si>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</si>
  <si>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</si>
  <si>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</si>
  <si>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</si>
  <si>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</si>
  <si>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</si>
  <si>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</si>
  <si>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</si>
  <si>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</si>
  <si>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</si>
  <si>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</si>
  <si>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</si>
  <si>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</si>
  <si>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</si>
  <si>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</si>
  <si>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</si>
  <si>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</si>
  <si>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</si>
  <si>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</si>
  <si>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</si>
  <si>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</si>
  <si>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</si>
  <si>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</si>
  <si>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</si>
  <si>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</si>
  <si>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</si>
  <si>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</si>
  <si>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</si>
  <si>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</si>
  <si>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</si>
  <si>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</si>
  <si>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</si>
  <si>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</si>
  <si>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</si>
  <si>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</si>
  <si>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</si>
  <si>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</si>
  <si>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</si>
  <si>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</si>
  <si>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</si>
  <si>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</si>
  <si>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</si>
  <si>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</si>
  <si>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</si>
  <si>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</si>
  <si>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</si>
  <si>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</si>
  <si>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</si>
  <si>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</si>
  <si>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</si>
  <si>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</si>
  <si>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</si>
  <si>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</si>
  <si>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</si>
  <si>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</si>
  <si>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</si>
  <si>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</si>
  <si>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</si>
  <si>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</si>
  <si>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</si>
  <si>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</si>
  <si>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</si>
  <si>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</si>
  <si>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</si>
  <si>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</si>
  <si>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</si>
  <si>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</si>
  <si>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</si>
  <si>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</si>
  <si>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</si>
  <si>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</si>
  <si>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</si>
  <si>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</si>
  <si>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</si>
  <si>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</si>
  <si>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</si>
  <si>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</si>
  <si>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</si>
  <si>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</si>
  <si>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</si>
  <si>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</si>
  <si>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</si>
  <si>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</si>
  <si>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</si>
  <si>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</si>
  <si>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</si>
  <si>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</si>
  <si>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</si>
  <si>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</si>
  <si>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</si>
  <si>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</si>
  <si>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</si>
  <si>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</si>
  <si>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</si>
  <si>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</si>
  <si>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</si>
  <si>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</si>
  <si>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</si>
  <si>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</si>
  <si>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</si>
  <si>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</si>
  <si>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</si>
  <si>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</si>
  <si>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</si>
  <si>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</si>
  <si>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</si>
  <si>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</si>
  <si>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</si>
  <si>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</si>
  <si>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</si>
  <si>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</si>
  <si>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</si>
  <si>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</si>
  <si>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</si>
  <si>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</si>
  <si>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</si>
  <si>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</si>
  <si>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</si>
  <si>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</si>
  <si>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</si>
  <si>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</si>
  <si>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</si>
  <si>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</si>
  <si>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</si>
  <si>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</si>
  <si>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</si>
  <si>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</si>
  <si>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</si>
  <si>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</si>
  <si>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</si>
  <si>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</si>
  <si>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</si>
  <si>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</si>
  <si>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</si>
  <si>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</si>
  <si>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</si>
  <si>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</si>
  <si>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</si>
  <si>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</si>
  <si>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</si>
  <si>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</si>
  <si>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</si>
  <si>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</si>
  <si>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</si>
  <si>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</si>
  <si>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</si>
  <si>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</si>
  <si>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</si>
  <si>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</si>
  <si>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</si>
  <si>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</si>
  <si>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</si>
  <si>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</si>
  <si>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</si>
  <si>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</si>
  <si>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</si>
  <si>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</si>
  <si>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</si>
  <si>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</si>
  <si>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</si>
  <si>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</si>
  <si>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</si>
  <si>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</si>
  <si>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</si>
  <si>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</si>
  <si>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</si>
  <si>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</si>
  <si>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</si>
  <si>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</si>
  <si>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</si>
  <si>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</si>
  <si>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</si>
  <si>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</si>
  <si>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</si>
  <si>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</si>
  <si>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</si>
  <si>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</si>
  <si>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</si>
  <si>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</si>
  <si>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</si>
  <si>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</si>
  <si>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</si>
  <si>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</si>
  <si>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</si>
  <si>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</si>
  <si>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</si>
  <si>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</si>
  <si>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</si>
  <si>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</si>
  <si>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</si>
  <si>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</si>
  <si>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</si>
  <si>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</si>
  <si>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</si>
  <si>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</si>
  <si>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</si>
  <si>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</si>
  <si>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</si>
  <si>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</si>
  <si>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</si>
  <si>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</si>
  <si>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</si>
  <si>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</si>
  <si>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</si>
  <si>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</si>
  <si>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</si>
  <si>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</si>
  <si>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</si>
  <si>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</si>
  <si>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</si>
  <si>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</si>
  <si>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</si>
  <si>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</si>
  <si>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</si>
  <si>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</si>
  <si>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</si>
  <si>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</si>
  <si>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</si>
  <si>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</si>
  <si>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</si>
  <si>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</si>
  <si>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</si>
  <si>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</si>
  <si>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</si>
  <si>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</si>
  <si>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</si>
  <si>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</si>
  <si>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</si>
  <si>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</si>
  <si>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</si>
  <si>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</si>
  <si>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</si>
  <si>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</si>
  <si>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</si>
  <si>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</si>
  <si>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</si>
  <si>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</si>
  <si>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</si>
  <si>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</si>
  <si>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</si>
  <si>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</si>
  <si>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</si>
  <si>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</si>
  <si>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</si>
  <si>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</si>
  <si>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</si>
  <si>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</si>
  <si>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</si>
  <si>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</si>
  <si>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</si>
  <si>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</si>
  <si>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</si>
  <si>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</si>
  <si>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</si>
  <si>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</si>
  <si>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</si>
  <si>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</si>
  <si>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</si>
  <si>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</si>
  <si>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</si>
  <si>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</si>
  <si>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</si>
  <si>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</si>
  <si>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</si>
  <si>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</si>
  <si>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</si>
  <si>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</si>
  <si>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</si>
  <si>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</si>
  <si>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</si>
  <si>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</si>
  <si>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</si>
  <si>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</si>
  <si>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</si>
  <si>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</si>
  <si>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</si>
  <si>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</si>
  <si>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</si>
  <si>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</si>
  <si>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</si>
  <si>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</si>
  <si>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</si>
  <si>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</si>
  <si>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</si>
  <si>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</si>
  <si>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</si>
  <si>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</si>
  <si>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</si>
  <si>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</si>
  <si>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</si>
  <si>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</si>
  <si>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</si>
  <si>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</si>
  <si>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</si>
  <si>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</si>
  <si>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</si>
  <si>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</si>
  <si>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</si>
  <si>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</si>
  <si>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</si>
  <si>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</si>
  <si>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</si>
  <si>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</si>
  <si>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</si>
  <si>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</si>
  <si>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</si>
  <si>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</si>
  <si>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</si>
  <si>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</si>
  <si>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</si>
  <si>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</si>
  <si>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</si>
  <si>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</si>
  <si>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</si>
  <si>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</si>
  <si>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</si>
  <si>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</si>
  <si>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</si>
  <si>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</si>
  <si>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</si>
  <si>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</si>
  <si>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</si>
  <si>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</si>
  <si>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</si>
  <si>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</si>
  <si>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</si>
  <si>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</si>
  <si>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</si>
  <si>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</si>
  <si>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</si>
  <si>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</si>
  <si>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</si>
  <si>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</si>
  <si>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</si>
  <si>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</si>
  <si>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</si>
  <si>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</si>
  <si>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</si>
  <si>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</si>
  <si>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</si>
  <si>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</si>
  <si>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</si>
  <si>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</si>
  <si>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</si>
  <si>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</si>
  <si>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</si>
  <si>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</si>
  <si>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</si>
  <si>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</si>
  <si>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</si>
  <si>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</si>
  <si>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</si>
  <si>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</si>
  <si>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</si>
  <si>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</si>
  <si>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</si>
  <si>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</si>
  <si>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</si>
  <si>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</si>
  <si>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</si>
  <si>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</si>
  <si>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</si>
  <si>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</si>
  <si>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</si>
  <si>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</si>
  <si>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</si>
  <si>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</si>
  <si>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</si>
  <si>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</si>
  <si>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</si>
  <si>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</si>
  <si>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</si>
  <si>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</si>
  <si>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</si>
  <si>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</si>
  <si>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</si>
  <si>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</si>
  <si>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</si>
  <si>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</si>
  <si>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</si>
  <si>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</si>
  <si>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</si>
  <si>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</si>
  <si>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</si>
  <si>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</si>
  <si>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</si>
  <si>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</si>
  <si>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</si>
  <si>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</si>
  <si>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</si>
  <si>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</si>
  <si>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</si>
  <si>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</si>
  <si>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</si>
  <si>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</si>
  <si>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</si>
  <si>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</si>
  <si>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</si>
  <si>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</si>
  <si>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</si>
  <si>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</si>
  <si>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</si>
  <si>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</si>
  <si>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</si>
  <si>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</si>
  <si>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</si>
  <si>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</si>
  <si>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</si>
  <si>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</si>
  <si>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</si>
  <si>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</si>
  <si>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</si>
  <si>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</si>
  <si>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</si>
  <si>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</si>
  <si>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</si>
  <si>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</si>
  <si>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</si>
  <si>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</si>
  <si>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</si>
  <si>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</si>
  <si>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</si>
  <si>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</si>
  <si>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</si>
  <si>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</si>
  <si>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</si>
  <si>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</si>
  <si>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</si>
  <si>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</si>
  <si>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</si>
  <si>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</si>
  <si>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</si>
  <si>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</si>
  <si>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</si>
  <si>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</si>
  <si>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</si>
  <si>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</si>
  <si>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</si>
  <si>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</si>
  <si>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</si>
  <si>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</si>
  <si>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</si>
  <si>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</si>
  <si>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</si>
  <si>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</si>
  <si>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</si>
  <si>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</si>
  <si>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</si>
  <si>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</si>
  <si>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</si>
  <si>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</si>
  <si>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</si>
  <si>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</si>
  <si>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</si>
  <si>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</si>
  <si>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</si>
  <si>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</si>
  <si>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</si>
  <si>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</si>
  <si>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</si>
  <si>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</si>
  <si>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</si>
  <si>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</si>
  <si>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</si>
  <si>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</si>
  <si>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</si>
  <si>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</si>
  <si>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</si>
  <si>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</si>
  <si>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</si>
  <si>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</si>
  <si>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</si>
  <si>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</si>
  <si>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</si>
  <si>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</si>
  <si>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</si>
  <si>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</si>
  <si>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</si>
  <si>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</si>
  <si>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</si>
  <si>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</si>
  <si>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</si>
  <si>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</si>
  <si>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</si>
  <si>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</si>
  <si>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</si>
  <si>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</si>
  <si>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</si>
  <si>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</si>
  <si>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</si>
  <si>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</si>
  <si>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</si>
  <si>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</si>
  <si>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</si>
  <si>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</si>
  <si>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</si>
  <si>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</si>
  <si>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</si>
  <si>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</si>
  <si>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</si>
  <si>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</si>
  <si>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</si>
  <si>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</si>
  <si>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</si>
  <si>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</si>
  <si>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</si>
  <si>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</si>
  <si>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</si>
  <si>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</si>
  <si>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</si>
  <si>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</si>
  <si>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</si>
  <si>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</si>
  <si>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</si>
  <si>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</si>
  <si>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</si>
  <si>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</si>
  <si>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</si>
  <si>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</si>
  <si>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</si>
  <si>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</si>
  <si>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</si>
  <si>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</si>
  <si>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</si>
  <si>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</si>
  <si>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</si>
  <si>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</si>
  <si>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</si>
  <si>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</si>
  <si>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</si>
  <si>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</si>
  <si>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</si>
  <si>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</si>
  <si>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</si>
  <si>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</si>
  <si>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</si>
  <si>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</si>
  <si>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</si>
  <si>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</si>
  <si>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</si>
  <si>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</si>
  <si>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</si>
  <si>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</si>
  <si>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</si>
  <si>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</si>
  <si>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</si>
  <si>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</si>
  <si>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</si>
  <si>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</si>
  <si>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</si>
  <si>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</si>
  <si>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</si>
  <si>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</si>
  <si>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</si>
  <si>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</si>
  <si>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</si>
  <si>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</si>
  <si>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</si>
  <si>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</si>
  <si>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</si>
  <si>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</si>
  <si>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</si>
  <si>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</si>
  <si>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</si>
  <si>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</si>
  <si>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</si>
  <si>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</si>
  <si>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</si>
  <si>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</si>
  <si>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</si>
  <si>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</si>
  <si>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</si>
  <si>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</si>
  <si>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</si>
  <si>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</si>
  <si>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</si>
  <si>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</si>
  <si>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</si>
  <si>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</si>
  <si>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</si>
  <si>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</si>
  <si>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</si>
  <si>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</si>
  <si>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</si>
  <si>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</si>
  <si>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</si>
  <si>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</si>
  <si>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</si>
  <si>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</si>
  <si>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</si>
  <si>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</si>
  <si>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</si>
  <si>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</si>
  <si>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</si>
  <si>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</si>
  <si>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</si>
  <si>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</si>
  <si>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</si>
  <si>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</si>
  <si>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</si>
  <si>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</si>
  <si>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</si>
  <si>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</si>
  <si>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</si>
  <si>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</si>
  <si>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</si>
  <si>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</si>
  <si>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</si>
  <si>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</si>
  <si>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</si>
  <si>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</si>
  <si>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</si>
  <si>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</si>
  <si>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</si>
  <si>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</si>
  <si>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</si>
  <si>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</si>
  <si>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</si>
  <si>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</si>
  <si>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</si>
  <si>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</si>
  <si>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</si>
  <si>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</si>
  <si>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</si>
  <si>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</si>
  <si>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</si>
  <si>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</si>
  <si>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</si>
  <si>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</si>
  <si>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</si>
  <si>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</si>
  <si>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</si>
  <si>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</si>
  <si>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</si>
  <si>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</si>
  <si>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</si>
  <si>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</si>
  <si>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</si>
  <si>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</si>
  <si>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</si>
  <si>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</si>
  <si>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</si>
  <si>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</si>
  <si>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</si>
  <si>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</si>
  <si>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</si>
  <si>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</si>
  <si>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</si>
  <si>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</si>
  <si>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</si>
  <si>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</si>
  <si>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</si>
  <si>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</si>
  <si>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</si>
  <si>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</si>
  <si>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</si>
  <si>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</si>
  <si>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</si>
  <si>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</si>
  <si>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</si>
  <si>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</si>
  <si>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</si>
  <si>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</si>
  <si>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</si>
  <si>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</si>
  <si>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</si>
  <si>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</si>
  <si>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</si>
  <si>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</si>
  <si>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</si>
  <si>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</si>
  <si>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</si>
  <si>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</si>
  <si>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</si>
  <si>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</si>
  <si>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</si>
  <si>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</si>
  <si>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</si>
  <si>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</si>
  <si>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</si>
  <si>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</si>
  <si>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</si>
  <si>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</si>
  <si>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</si>
  <si>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</si>
  <si>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</si>
  <si>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</si>
  <si>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</si>
  <si>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</si>
  <si>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</si>
  <si>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</si>
  <si>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</si>
  <si>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</si>
  <si>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</si>
  <si>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</si>
  <si>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</si>
  <si>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</si>
  <si>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</si>
  <si>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</si>
  <si>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</si>
  <si>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</si>
  <si>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</si>
  <si>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</si>
  <si>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</si>
  <si>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</si>
  <si>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</si>
  <si>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</si>
  <si>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</si>
  <si>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</si>
  <si>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</si>
  <si>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</si>
  <si>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</si>
  <si>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</si>
  <si>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</si>
  <si>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</si>
  <si>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</si>
  <si>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</si>
  <si>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</si>
  <si>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</si>
  <si>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</si>
  <si>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</si>
  <si>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</si>
  <si>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</si>
  <si>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</si>
  <si>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</si>
  <si>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</si>
  <si>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</si>
  <si>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</si>
  <si>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</si>
  <si>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</si>
  <si>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</si>
  <si>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</si>
  <si>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</si>
  <si>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</si>
  <si>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</si>
  <si>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</si>
  <si>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</si>
  <si>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</si>
  <si>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</si>
  <si>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</si>
  <si>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</si>
  <si>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</si>
  <si>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</si>
  <si>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</si>
  <si>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</si>
  <si>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</si>
  <si>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</si>
  <si>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</si>
  <si>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</si>
  <si>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</si>
  <si>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</si>
  <si>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</si>
  <si>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</si>
  <si>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</si>
  <si>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</si>
  <si>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</si>
  <si>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</si>
  <si>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</si>
  <si>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</si>
  <si>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</si>
  <si>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</si>
  <si>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</si>
  <si>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</si>
  <si>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</si>
  <si>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</si>
  <si>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</si>
  <si>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</si>
  <si>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</si>
  <si>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</si>
  <si>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</si>
  <si>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</si>
  <si>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</si>
  <si>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</si>
  <si>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</si>
  <si>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</si>
  <si>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</si>
  <si>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</si>
  <si>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</si>
  <si>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</si>
  <si>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</si>
  <si>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</si>
  <si>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</si>
  <si>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</si>
  <si>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</si>
  <si>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</si>
  <si>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</si>
  <si>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</si>
  <si>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</si>
  <si>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</si>
  <si>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</si>
  <si>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</si>
  <si>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</si>
  <si>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</si>
  <si>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</si>
  <si>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</si>
  <si>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</si>
  <si>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</si>
  <si>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</si>
  <si>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</si>
  <si>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</si>
  <si>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</si>
  <si>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</si>
  <si>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</si>
  <si>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</si>
  <si>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</si>
  <si>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</si>
  <si>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</si>
  <si>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</si>
  <si>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</si>
  <si>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</si>
  <si>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</si>
  <si>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</si>
  <si>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</si>
  <si>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</si>
  <si>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</si>
  <si>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</si>
  <si>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</si>
  <si>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</si>
  <si>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</si>
  <si>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</si>
  <si>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</si>
  <si>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</si>
  <si>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</si>
  <si>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</si>
  <si>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</si>
  <si>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</si>
  <si>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</si>
  <si>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</si>
  <si>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</si>
  <si>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</si>
  <si>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</si>
  <si>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</si>
  <si>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</si>
  <si>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</si>
  <si>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</si>
  <si>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</si>
  <si>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</si>
  <si>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</si>
  <si>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</si>
  <si>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</si>
  <si>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</si>
  <si>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</si>
  <si>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</si>
  <si>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</si>
  <si>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</si>
  <si>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</si>
  <si>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</si>
  <si>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</si>
  <si>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</si>
  <si>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</si>
  <si>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</si>
  <si>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</si>
  <si>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</si>
  <si>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</si>
  <si>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</si>
  <si>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</si>
  <si>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</si>
  <si>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</si>
  <si>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</si>
  <si>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</si>
  <si>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</si>
  <si>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</si>
  <si>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</si>
  <si>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</si>
  <si>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</si>
  <si>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</si>
  <si>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</si>
  <si>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</si>
  <si>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</si>
  <si>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</si>
  <si>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</si>
  <si>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</si>
  <si>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</si>
  <si>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</si>
  <si>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</si>
  <si>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</si>
  <si>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</si>
  <si>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</si>
  <si>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</si>
  <si>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</si>
  <si>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</si>
  <si>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</si>
  <si>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</si>
  <si>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</si>
  <si>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</si>
  <si>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</si>
  <si>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</si>
  <si>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</si>
  <si>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</si>
  <si>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</si>
  <si>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</si>
  <si>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</si>
  <si>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</si>
  <si>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</si>
  <si>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</si>
  <si>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</si>
  <si>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</si>
  <si>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</si>
  <si>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</si>
  <si>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</si>
  <si>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</si>
  <si>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</si>
  <si>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</si>
  <si>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</si>
  <si>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</si>
  <si>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</si>
  <si>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</si>
  <si>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</si>
  <si>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</si>
  <si>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</si>
  <si>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</si>
  <si>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</si>
  <si>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</si>
  <si>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</si>
  <si>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</si>
  <si>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</si>
  <si>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</si>
  <si>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</si>
  <si>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</si>
  <si>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</si>
  <si>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</si>
  <si>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</si>
  <si>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</si>
  <si>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</si>
  <si>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</si>
  <si>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</si>
  <si>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</si>
  <si>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</si>
  <si>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</si>
  <si>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</si>
  <si>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</si>
  <si>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</si>
  <si>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</si>
  <si>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</si>
  <si>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</si>
  <si>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</si>
  <si>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</si>
  <si>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</si>
  <si>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</si>
  <si>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</si>
  <si>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</si>
  <si>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</si>
  <si>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</si>
  <si>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</si>
  <si>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</si>
  <si>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</si>
  <si>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</si>
  <si>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</si>
  <si>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</si>
  <si>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</si>
  <si>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</si>
  <si>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</si>
  <si>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</si>
  <si>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</si>
  <si>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</si>
  <si>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</si>
  <si>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</si>
  <si>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</si>
  <si>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</si>
  <si>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</si>
  <si>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</si>
  <si>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</si>
  <si>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</si>
  <si>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</si>
  <si>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</si>
  <si>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</si>
  <si>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</si>
  <si>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</si>
  <si>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</si>
  <si>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</si>
  <si>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</si>
  <si>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</si>
  <si>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</si>
  <si>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</si>
  <si>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</si>
  <si>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</si>
  <si>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</si>
  <si>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</si>
  <si>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</si>
  <si>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</si>
  <si>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</si>
  <si>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</si>
  <si>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</si>
  <si>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</si>
  <si>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</si>
  <si>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</si>
  <si>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</si>
  <si>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</si>
  <si>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</si>
  <si>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</si>
  <si>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</si>
  <si>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</si>
  <si>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</si>
  <si>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</si>
  <si>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</si>
  <si>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</si>
  <si>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</si>
  <si>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</si>
  <si>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</si>
  <si>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</si>
  <si>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</si>
  <si>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</si>
  <si>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</si>
  <si>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</si>
  <si>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</si>
  <si>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</si>
  <si>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</si>
  <si>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</si>
  <si>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</si>
  <si>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</si>
  <si>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</si>
  <si>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</si>
  <si>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</si>
  <si>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</si>
  <si>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</si>
  <si>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</si>
  <si>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</si>
  <si>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</si>
  <si>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</si>
  <si>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</si>
  <si>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</si>
  <si>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</si>
  <si>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</si>
  <si>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</si>
  <si>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</si>
  <si>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</si>
  <si>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</si>
  <si>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</si>
  <si>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</si>
  <si>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</si>
  <si>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</si>
  <si>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</si>
  <si>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</si>
  <si>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</si>
  <si>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</si>
  <si>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</si>
  <si>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</si>
  <si>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</si>
  <si>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</si>
  <si>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</si>
  <si>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</si>
  <si>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</si>
  <si>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</si>
  <si>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</si>
  <si>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</si>
  <si>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</si>
  <si>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</si>
  <si>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</si>
  <si>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</si>
  <si>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</si>
  <si>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</si>
  <si>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</si>
  <si>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</si>
  <si>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</si>
  <si>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</si>
  <si>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</si>
  <si>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</si>
  <si>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</si>
  <si>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</si>
  <si>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</si>
  <si>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</si>
  <si>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</si>
  <si>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</si>
  <si>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</si>
  <si>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</si>
  <si>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</si>
  <si>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</si>
  <si>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</si>
  <si>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</si>
  <si>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</si>
  <si>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</si>
  <si>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</si>
  <si>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</si>
  <si>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</si>
  <si>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</si>
  <si>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</si>
  <si>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</si>
  <si>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</si>
  <si>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</si>
  <si>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</si>
  <si>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</si>
  <si>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</si>
  <si>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</si>
  <si>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</si>
  <si>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</si>
  <si>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</si>
  <si>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</si>
  <si>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</si>
  <si>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</si>
  <si>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</si>
  <si>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</si>
  <si>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</si>
  <si>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</si>
  <si>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</si>
  <si>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</si>
  <si>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</si>
  <si>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</si>
  <si>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</si>
  <si>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</si>
  <si>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</si>
  <si>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</si>
  <si>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</si>
  <si>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</si>
  <si>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</si>
  <si>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</si>
  <si>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</si>
  <si>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</si>
  <si>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</si>
  <si>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</si>
  <si>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</si>
  <si>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</si>
  <si>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</si>
  <si>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</si>
  <si>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</si>
  <si>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</si>
  <si>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</si>
  <si>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</si>
  <si>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</si>
  <si>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</si>
  <si>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</si>
  <si>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</si>
  <si>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</si>
  <si>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</si>
  <si>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</si>
  <si>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</si>
  <si>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</si>
  <si>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</si>
  <si>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</si>
  <si>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</si>
  <si>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</si>
  <si>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</si>
  <si>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</si>
  <si>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</si>
  <si>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</si>
  <si>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</si>
  <si>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</si>
  <si>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</si>
  <si>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</si>
  <si>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</si>
  <si>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</si>
  <si>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</si>
  <si>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</si>
  <si>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</si>
  <si>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</si>
  <si>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</si>
  <si>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</si>
  <si>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</si>
  <si>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</si>
  <si>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</si>
  <si>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</si>
  <si>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</si>
  <si>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</si>
  <si>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</si>
  <si>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</si>
  <si>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</si>
  <si>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</si>
  <si>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</si>
  <si>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</si>
  <si>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</si>
  <si>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</si>
  <si>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</si>
  <si>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</si>
  <si>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</si>
  <si>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</si>
  <si>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</si>
  <si>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</si>
  <si>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</si>
  <si>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</si>
  <si>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</si>
  <si>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</si>
  <si>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</si>
  <si>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</si>
  <si>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</si>
  <si>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</si>
  <si>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</si>
  <si>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</si>
  <si>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</si>
  <si>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</si>
  <si>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</si>
  <si>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</si>
  <si>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</si>
  <si>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</si>
  <si>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</si>
  <si>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</si>
  <si>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</si>
  <si>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</si>
  <si>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</si>
  <si>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</si>
  <si>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</si>
  <si>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</si>
  <si>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</si>
  <si>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</si>
  <si>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</si>
  <si>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</si>
  <si>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</si>
  <si>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</si>
  <si>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</si>
  <si>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</si>
  <si>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</si>
  <si>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</si>
  <si>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</si>
  <si>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</si>
  <si>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</si>
  <si>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</si>
  <si>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</si>
  <si>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</si>
  <si>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</si>
  <si>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</si>
  <si>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</si>
  <si>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</si>
  <si>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</si>
  <si>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</si>
  <si>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</si>
  <si>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</si>
  <si>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</si>
  <si>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</si>
  <si>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</si>
  <si>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</si>
  <si>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</si>
  <si>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</si>
  <si>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</si>
  <si>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</si>
  <si>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</si>
  <si>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</si>
  <si>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</si>
  <si>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</si>
  <si>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</si>
  <si>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</si>
  <si>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</si>
  <si>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</si>
  <si>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</si>
  <si>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</si>
  <si>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</si>
  <si>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</si>
  <si>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</si>
  <si>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</si>
  <si>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</si>
  <si>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</si>
  <si>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</si>
  <si>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</si>
  <si>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</si>
  <si>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</si>
  <si>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</si>
  <si>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</si>
  <si>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</si>
  <si>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</si>
  <si>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</si>
  <si>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</si>
  <si>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</si>
  <si>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</si>
  <si>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</si>
  <si>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</si>
  <si>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</si>
  <si>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</si>
  <si>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</si>
  <si>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</si>
  <si>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</si>
  <si>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</si>
  <si>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</si>
  <si>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</si>
  <si>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</si>
  <si>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</si>
  <si>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</si>
  <si>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</si>
  <si>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</si>
  <si>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</si>
  <si>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</si>
  <si>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</si>
  <si>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</si>
  <si>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</si>
  <si>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</si>
  <si>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</si>
  <si>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</si>
  <si>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</si>
  <si>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</si>
  <si>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</si>
  <si>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</si>
  <si>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</si>
  <si>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</si>
  <si>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</si>
  <si>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</si>
  <si>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</si>
  <si>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</si>
  <si>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</si>
  <si>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</si>
  <si>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</si>
  <si>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</si>
  <si>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</si>
  <si>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</si>
  <si>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</si>
  <si>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</si>
  <si>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</si>
  <si>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</si>
  <si>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</si>
  <si>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</si>
  <si>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</si>
  <si>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</si>
  <si>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</si>
  <si>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</si>
  <si>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</si>
  <si>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</si>
  <si>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</si>
  <si>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</si>
  <si>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</si>
  <si>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</si>
  <si>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</si>
  <si>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</si>
  <si>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</si>
  <si>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</si>
  <si>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</si>
  <si>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</si>
  <si>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</si>
  <si>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</si>
  <si>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</si>
  <si>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</si>
  <si>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</si>
  <si>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</si>
  <si>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</si>
  <si>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</si>
  <si>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</si>
  <si>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</si>
  <si>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</si>
  <si>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</si>
  <si>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</si>
  <si>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</si>
  <si>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</si>
  <si>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</si>
  <si>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</si>
  <si>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</si>
  <si>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</si>
  <si>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</si>
  <si>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</si>
  <si>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</si>
  <si>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</si>
  <si>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</si>
  <si>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</si>
  <si>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</si>
  <si>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</si>
  <si>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</si>
  <si>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</si>
  <si>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</si>
  <si>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</si>
  <si>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</si>
  <si>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</si>
  <si>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</si>
  <si>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</si>
  <si>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</si>
  <si>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</si>
  <si>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</si>
  <si>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</si>
  <si>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</si>
  <si>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</si>
  <si>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</si>
  <si>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</si>
  <si>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</si>
  <si>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</si>
  <si>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</si>
  <si>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</si>
  <si>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</si>
  <si>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</si>
  <si>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</si>
  <si>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</si>
  <si>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</si>
  <si>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</si>
  <si>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</si>
  <si>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</si>
  <si>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</si>
  <si>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</si>
  <si>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</si>
  <si>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</si>
  <si>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</si>
  <si>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</si>
  <si>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</si>
  <si>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</si>
  <si>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</si>
  <si>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</si>
  <si>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</si>
  <si>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</si>
  <si>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</si>
  <si>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</si>
  <si>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</si>
  <si>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</si>
  <si>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</si>
  <si>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</si>
  <si>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</si>
  <si>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</si>
  <si>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</si>
  <si>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</si>
  <si>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</si>
  <si>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</si>
  <si>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</si>
  <si>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</si>
  <si>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</si>
  <si>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</si>
  <si>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</si>
  <si>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</si>
  <si>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</si>
  <si>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</si>
  <si>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</si>
  <si>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</si>
  <si>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</si>
  <si>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</si>
  <si>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</si>
  <si>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</si>
  <si>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</si>
  <si>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</si>
  <si>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</si>
  <si>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</si>
  <si>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</si>
  <si>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</si>
  <si>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</si>
  <si>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</si>
  <si>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</si>
  <si>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</si>
  <si>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</si>
  <si>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</si>
  <si>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</si>
  <si>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</si>
  <si>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</si>
  <si>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</si>
  <si>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</si>
  <si>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</si>
  <si>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</si>
  <si>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</si>
  <si>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</si>
  <si>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</si>
  <si>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</si>
  <si>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</si>
  <si>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</si>
  <si>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</si>
  <si>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</si>
  <si>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</si>
  <si>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</si>
  <si>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</si>
  <si>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</si>
  <si>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</si>
  <si>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</si>
  <si>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</si>
  <si>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</si>
  <si>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</si>
  <si>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</si>
  <si>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</si>
  <si>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</si>
  <si>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</si>
  <si>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</si>
  <si>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</si>
  <si>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</si>
  <si>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</si>
  <si>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</si>
  <si>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</si>
  <si>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</si>
  <si>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</si>
  <si>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</si>
  <si>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</si>
  <si>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</si>
  <si>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</si>
  <si>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</si>
  <si>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</si>
  <si>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</si>
  <si>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</si>
  <si>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</si>
  <si>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</si>
  <si>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</si>
  <si>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</si>
  <si>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</si>
  <si>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</si>
  <si>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</si>
  <si>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</si>
  <si>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</si>
  <si>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</si>
  <si>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</si>
  <si>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</si>
  <si>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</si>
  <si>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</si>
  <si>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</si>
  <si>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</si>
  <si>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</si>
  <si>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</si>
  <si>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</si>
  <si>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</si>
  <si>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</si>
  <si>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</si>
  <si>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</si>
  <si>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</si>
  <si>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</si>
  <si>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</si>
  <si>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</si>
  <si>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</si>
  <si>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</si>
  <si>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</si>
  <si>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</si>
  <si>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</si>
  <si>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</si>
  <si>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</si>
  <si>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</si>
  <si>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</si>
  <si>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</si>
  <si>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</si>
  <si>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</si>
  <si>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</si>
  <si>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</si>
  <si>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</si>
  <si>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</si>
  <si>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</si>
  <si>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</si>
  <si>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</si>
  <si>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</si>
  <si>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</si>
  <si>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</si>
  <si>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</si>
  <si>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</si>
  <si>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</si>
  <si>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</si>
  <si>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</si>
  <si>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</si>
  <si>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</si>
  <si>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</si>
  <si>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</si>
  <si>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</si>
  <si>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</si>
  <si>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</si>
  <si>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</si>
  <si>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</si>
  <si>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</si>
  <si>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</si>
  <si>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</si>
  <si>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</si>
  <si>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</si>
  <si>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</si>
  <si>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</si>
  <si>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</si>
  <si>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</si>
  <si>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</si>
  <si>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</si>
  <si>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</si>
  <si>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</si>
  <si>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</si>
  <si>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</si>
  <si>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</si>
  <si>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</si>
  <si>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</si>
  <si>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</si>
  <si>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</si>
  <si>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</si>
  <si>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</si>
  <si>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</si>
  <si>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</si>
  <si>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</si>
  <si>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</si>
  <si>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</si>
  <si>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</si>
  <si>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</si>
  <si>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</si>
  <si>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</si>
  <si>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</si>
  <si>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</si>
  <si>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</si>
  <si>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</si>
  <si>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</si>
  <si>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</si>
  <si>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</si>
  <si>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</si>
  <si>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</si>
  <si>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</si>
  <si>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</si>
  <si>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</si>
  <si>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</si>
  <si>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</si>
  <si>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</si>
  <si>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</si>
  <si>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</si>
  <si>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</si>
  <si>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</si>
  <si>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</si>
  <si>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</si>
  <si>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</si>
  <si>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</si>
  <si>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</si>
  <si>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</si>
  <si>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</si>
  <si>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</si>
  <si>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</si>
  <si>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</si>
  <si>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</si>
  <si>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</si>
  <si>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</si>
  <si>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</si>
  <si>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</si>
  <si>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</si>
  <si>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</si>
  <si>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</si>
  <si>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</si>
  <si>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</si>
  <si>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</si>
  <si>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</si>
  <si>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</si>
  <si>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</si>
  <si>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</si>
  <si>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</si>
  <si>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</si>
  <si>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</si>
  <si>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</si>
  <si>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</si>
  <si>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</si>
  <si>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</si>
  <si>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</si>
  <si>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</si>
  <si>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</si>
  <si>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</si>
  <si>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</si>
  <si>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</si>
  <si>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</si>
  <si>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</si>
  <si>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</si>
  <si>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</si>
  <si>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</si>
  <si>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</si>
  <si>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</si>
  <si>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</si>
  <si>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</si>
  <si>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</si>
  <si>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</si>
  <si>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</si>
  <si>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</si>
  <si>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</si>
  <si>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</si>
  <si>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</si>
  <si>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</si>
  <si>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</si>
  <si>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</si>
  <si>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</si>
  <si>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</si>
  <si>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</si>
  <si>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</si>
  <si>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</si>
  <si>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</si>
  <si>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</si>
  <si>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</si>
  <si>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</si>
  <si>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</si>
  <si>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</si>
  <si>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</si>
  <si>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</si>
  <si>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</si>
  <si>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</si>
  <si>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</si>
  <si>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</si>
  <si>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</si>
  <si>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</si>
  <si>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</si>
  <si>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</si>
  <si>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</si>
  <si>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</si>
  <si>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</si>
  <si>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</si>
  <si>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</si>
  <si>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</si>
  <si>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</si>
  <si>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</si>
  <si>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</si>
  <si>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</si>
  <si>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</si>
  <si>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</si>
  <si>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</si>
  <si>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</si>
  <si>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</si>
  <si>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</si>
  <si>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</si>
  <si>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</si>
  <si>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</si>
  <si>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</si>
  <si>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</si>
  <si>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</si>
  <si>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</si>
  <si>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</si>
  <si>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</si>
  <si>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</si>
  <si>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</si>
  <si>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</si>
  <si>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</si>
  <si>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</si>
  <si>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</si>
  <si>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</si>
  <si>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</si>
  <si>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</si>
  <si>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</si>
  <si>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</si>
  <si>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</si>
  <si>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</si>
  <si>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</si>
  <si>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</si>
  <si>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</si>
  <si>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</si>
  <si>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</si>
  <si>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</si>
  <si>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</si>
  <si>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</si>
  <si>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</si>
  <si>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</si>
  <si>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</si>
  <si>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</si>
  <si>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</si>
  <si>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</si>
  <si>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</si>
  <si>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</si>
  <si>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</si>
  <si>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</si>
  <si>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</si>
  <si>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</si>
  <si>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</si>
  <si>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</si>
  <si>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</si>
  <si>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</si>
  <si>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</si>
  <si>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</si>
  <si>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</si>
  <si>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</si>
  <si>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</si>
  <si>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</si>
  <si>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</si>
  <si>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</si>
  <si>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</si>
  <si>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</si>
  <si>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</si>
  <si>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</si>
  <si>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</si>
  <si>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</si>
  <si>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</si>
  <si>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</si>
  <si>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</si>
  <si>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</si>
  <si>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</si>
  <si>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</si>
  <si>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</si>
  <si>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</si>
  <si>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</si>
  <si>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</si>
  <si>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</si>
  <si>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</si>
  <si>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</si>
  <si>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</si>
  <si>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</si>
  <si>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</si>
  <si>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</si>
  <si>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</si>
  <si>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</si>
  <si>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</si>
  <si>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</si>
  <si>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</si>
  <si>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</si>
  <si>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</si>
  <si>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</si>
  <si>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</si>
  <si>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</si>
  <si>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</si>
  <si>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</si>
  <si>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</si>
  <si>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</si>
  <si>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</si>
  <si>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</si>
  <si>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</si>
  <si>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</si>
  <si>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</si>
  <si>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</si>
  <si>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</si>
  <si>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</si>
  <si>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</si>
  <si>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</si>
  <si>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</si>
  <si>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</si>
  <si>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</si>
  <si>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</si>
  <si>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</si>
  <si>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</si>
  <si>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</si>
  <si>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</si>
  <si>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</si>
  <si>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</si>
  <si>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</si>
  <si>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</si>
  <si>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</si>
  <si>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</si>
  <si>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</si>
  <si>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</si>
  <si>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</si>
  <si>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</si>
  <si>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</si>
  <si>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</si>
  <si>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</si>
  <si>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</si>
  <si>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</si>
  <si>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</si>
  <si>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</si>
  <si>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</si>
  <si>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</si>
  <si>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</si>
  <si>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</si>
  <si>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</si>
  <si>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</si>
  <si>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</si>
  <si>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</si>
  <si>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</si>
  <si>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</si>
  <si>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</si>
  <si>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</si>
  <si>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</si>
  <si>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</si>
  <si>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</si>
  <si>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</si>
  <si>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</si>
  <si>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</si>
  <si>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</si>
  <si>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</si>
  <si>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</si>
  <si>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</si>
  <si>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</si>
  <si>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</si>
  <si>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</si>
  <si>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</si>
  <si>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</si>
  <si>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</si>
  <si>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</si>
  <si>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</si>
  <si>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</si>
  <si>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</si>
  <si>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</si>
  <si>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</si>
  <si>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</si>
  <si>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</si>
  <si>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</si>
  <si>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</si>
  <si>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</si>
  <si>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</si>
  <si>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</si>
  <si>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</si>
  <si>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</si>
  <si>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</si>
  <si>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</si>
  <si>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</si>
  <si>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</si>
  <si>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</si>
  <si>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</si>
  <si>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</si>
  <si>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</si>
  <si>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</si>
  <si>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</si>
  <si>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</si>
  <si>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</si>
  <si>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</si>
  <si>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</si>
  <si>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</si>
  <si>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</si>
  <si>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</si>
  <si>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</si>
  <si>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</si>
  <si>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</si>
  <si>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</si>
  <si>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</si>
  <si>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</si>
  <si>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</si>
  <si>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</si>
  <si>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</si>
  <si>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</si>
  <si>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</si>
  <si>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</si>
  <si>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</si>
  <si>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</si>
  <si>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</si>
  <si>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</si>
  <si>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</si>
  <si>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</si>
  <si>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</si>
  <si>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</si>
  <si>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</si>
  <si>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</si>
  <si>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</si>
  <si>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</si>
  <si>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</si>
  <si>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</si>
  <si>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</si>
  <si>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</si>
  <si>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</si>
  <si>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</si>
  <si>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</si>
  <si>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</si>
  <si>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</si>
  <si>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</si>
  <si>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</si>
  <si>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</si>
  <si>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</si>
  <si>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</si>
  <si>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</si>
  <si>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</si>
  <si>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</si>
  <si>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</si>
  <si>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</si>
  <si>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</si>
  <si>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</si>
  <si>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</si>
  <si>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</si>
  <si>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</si>
  <si>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</si>
  <si>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</si>
  <si>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</si>
  <si>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</si>
  <si>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</si>
  <si>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</si>
  <si>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</si>
  <si>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</si>
  <si>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</si>
  <si>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</si>
  <si>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</si>
  <si>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</si>
  <si>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</si>
  <si>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</si>
  <si>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</si>
  <si>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</si>
  <si>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</si>
  <si>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</si>
  <si>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</si>
  <si>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</si>
  <si>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</si>
  <si>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</si>
  <si>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</si>
  <si>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</si>
  <si>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</si>
  <si>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</si>
  <si>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</si>
  <si>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</si>
  <si>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</si>
  <si>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</si>
  <si>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</si>
  <si>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</si>
  <si>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</si>
  <si>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</si>
  <si>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</si>
  <si>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</si>
  <si>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</si>
  <si>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</si>
  <si>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</si>
  <si>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</si>
  <si>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</si>
  <si>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</si>
  <si>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</si>
  <si>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</si>
  <si>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</si>
  <si>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</si>
  <si>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</si>
  <si>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</si>
  <si>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</si>
  <si>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</si>
  <si>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</si>
  <si>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</si>
  <si>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</si>
  <si>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</si>
  <si>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</si>
  <si>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</si>
  <si>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</si>
  <si>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</si>
  <si>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</si>
  <si>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</si>
  <si>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</si>
  <si>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</si>
  <si>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</si>
  <si>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</si>
  <si>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</si>
  <si>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</si>
  <si>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</si>
  <si>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</si>
  <si>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</si>
  <si>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</si>
  <si>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</si>
  <si>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</si>
  <si>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</si>
  <si>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</si>
  <si>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</si>
  <si>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</si>
  <si>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</si>
  <si>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</si>
  <si>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</si>
  <si>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</si>
  <si>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</si>
  <si>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</si>
  <si>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</si>
  <si>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</si>
  <si>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</si>
  <si>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</si>
  <si>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</si>
  <si>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</si>
  <si>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</si>
  <si>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</si>
  <si>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</si>
  <si>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</si>
  <si>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</si>
  <si>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</si>
  <si>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</si>
  <si>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</si>
  <si>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</si>
  <si>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</si>
  <si>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</si>
  <si>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</si>
  <si>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</si>
  <si>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</si>
  <si>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</si>
  <si>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</si>
  <si>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</si>
  <si>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</si>
  <si>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</si>
  <si>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</si>
  <si>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</si>
  <si>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</si>
  <si>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</si>
  <si>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</si>
  <si>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</si>
  <si>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</si>
  <si>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</si>
  <si>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</si>
  <si>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</si>
  <si>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</si>
  <si>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</si>
  <si>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</si>
  <si>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</si>
  <si>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</si>
  <si>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</si>
  <si>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</si>
  <si>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</si>
  <si>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</si>
  <si>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</si>
  <si>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</si>
  <si>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</si>
  <si>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</si>
  <si>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</si>
  <si>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</si>
  <si>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</si>
  <si>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</si>
  <si>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</si>
  <si>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</si>
  <si>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</si>
  <si>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</si>
  <si>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</si>
  <si>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</si>
  <si>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</si>
  <si>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</si>
  <si>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</si>
  <si>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</si>
  <si>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</si>
  <si>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</si>
  <si>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</si>
  <si>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</si>
  <si>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</si>
  <si>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</si>
  <si>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</si>
  <si>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</si>
  <si>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</si>
  <si>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</si>
  <si>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</si>
  <si>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</si>
  <si>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</si>
  <si>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</si>
  <si>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</si>
  <si>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</si>
  <si>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</si>
  <si>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</si>
  <si>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</si>
  <si>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</si>
  <si>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</si>
  <si>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</si>
  <si>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</si>
  <si>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</si>
  <si>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</si>
  <si>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</si>
  <si>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</si>
  <si>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</si>
  <si>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</si>
  <si>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</si>
  <si>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</si>
  <si>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</si>
  <si>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</si>
  <si>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</si>
  <si>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</si>
  <si>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</si>
  <si>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</si>
  <si>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</si>
  <si>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</si>
  <si>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</si>
  <si>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</si>
  <si>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</si>
  <si>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</si>
  <si>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</si>
  <si>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</si>
  <si>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</si>
  <si>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</si>
  <si>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</si>
  <si>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</si>
  <si>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</si>
  <si>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</si>
  <si>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</si>
  <si>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</si>
  <si>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</si>
  <si>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</si>
  <si>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</si>
  <si>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</si>
  <si>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</si>
  <si>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</si>
  <si>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</si>
  <si>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</si>
  <si>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</si>
  <si>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</si>
  <si>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</si>
  <si>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</si>
  <si>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</si>
  <si>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</si>
  <si>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</si>
  <si>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</si>
  <si>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</si>
  <si>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</si>
  <si>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</si>
  <si>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</si>
  <si>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</si>
  <si>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</si>
  <si>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</si>
  <si>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</si>
  <si>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</si>
  <si>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</si>
  <si>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</si>
  <si>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</si>
  <si>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</si>
  <si>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</si>
  <si>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</si>
  <si>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</si>
  <si>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</si>
  <si>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</si>
  <si>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</si>
  <si>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</si>
  <si>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</si>
  <si>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</si>
  <si>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</si>
  <si>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</si>
  <si>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</si>
  <si>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</si>
  <si>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</si>
  <si>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</si>
  <si>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</si>
  <si>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</si>
  <si>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</si>
  <si>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</si>
  <si>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</si>
  <si>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</si>
  <si>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</si>
  <si>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</si>
  <si>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</si>
  <si>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</si>
  <si>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</si>
  <si>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</si>
  <si>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</si>
  <si>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</si>
  <si>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</si>
  <si>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</si>
  <si>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</si>
  <si>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</si>
  <si>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</si>
  <si>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</si>
  <si>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</si>
  <si>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</si>
  <si>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</si>
  <si>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</si>
  <si>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</si>
  <si>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</si>
  <si>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</si>
  <si>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</si>
  <si>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</si>
  <si>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</si>
  <si>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</si>
  <si>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</si>
  <si>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</si>
  <si>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</si>
  <si>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</si>
  <si>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</si>
  <si>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</si>
  <si>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</si>
  <si>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</si>
  <si>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</si>
  <si>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</si>
  <si>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</si>
  <si>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</si>
  <si>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</si>
  <si>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</si>
  <si>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</si>
  <si>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</si>
  <si>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</si>
  <si>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</si>
  <si>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</si>
  <si>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</si>
  <si>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</si>
  <si>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</si>
  <si>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</si>
  <si>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</si>
  <si>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</si>
  <si>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</si>
  <si>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</si>
  <si>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</si>
  <si>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</si>
  <si>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</si>
  <si>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</si>
  <si>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</si>
  <si>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</si>
  <si>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</si>
  <si>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</si>
  <si>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</si>
  <si>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</si>
  <si>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</si>
  <si>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</si>
  <si>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</si>
  <si>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</si>
  <si>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</si>
  <si>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</si>
  <si>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</si>
  <si>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</si>
  <si>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</si>
  <si>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</si>
  <si>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</si>
  <si>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</si>
  <si>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</si>
  <si>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</si>
  <si>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</si>
  <si>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</si>
  <si>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</si>
  <si>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</si>
  <si>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</si>
  <si>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</si>
  <si>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</si>
  <si>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</si>
  <si>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</si>
  <si>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</si>
  <si>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</si>
  <si>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</si>
  <si>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</si>
  <si>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</si>
  <si>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</si>
  <si>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</si>
  <si>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</si>
  <si>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</si>
  <si>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</si>
  <si>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</si>
  <si>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</si>
  <si>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</si>
  <si>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</si>
  <si>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</si>
  <si>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</si>
  <si>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</si>
  <si>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</si>
  <si>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</si>
  <si>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</si>
  <si>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</si>
  <si>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</si>
  <si>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</si>
  <si>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</si>
  <si>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</si>
  <si>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</si>
  <si>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</si>
  <si>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</si>
  <si>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</si>
  <si>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</si>
  <si>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</si>
  <si>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</si>
  <si>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</si>
  <si>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</si>
  <si>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</si>
  <si>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</si>
  <si>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</si>
  <si>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</si>
  <si>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</si>
  <si>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</si>
  <si>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</si>
  <si>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</si>
  <si>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</si>
  <si>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</si>
  <si>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</si>
  <si>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</si>
  <si>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</si>
  <si>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</si>
  <si>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</si>
  <si>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</si>
  <si>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</si>
  <si>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</si>
  <si>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</si>
  <si>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</si>
  <si>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</si>
  <si>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</si>
  <si>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</si>
  <si>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</si>
  <si>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</si>
  <si>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</si>
  <si>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</si>
  <si>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</si>
  <si>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</si>
  <si>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</si>
  <si>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</si>
  <si>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</si>
  <si>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</si>
  <si>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</si>
  <si>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</si>
  <si>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</si>
  <si>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</si>
  <si>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</si>
  <si>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</si>
  <si>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</si>
  <si>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</si>
  <si>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</si>
  <si>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</si>
  <si>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</si>
  <si>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</si>
  <si>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</si>
  <si>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</si>
  <si>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</si>
  <si>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</si>
  <si>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</si>
  <si>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</si>
  <si>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</si>
  <si>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</si>
  <si>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</si>
  <si>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</si>
  <si>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</si>
  <si>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</si>
  <si>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</si>
  <si>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</si>
  <si>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</si>
  <si>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</si>
  <si>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</si>
  <si>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</si>
  <si>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</si>
  <si>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</si>
  <si>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</si>
  <si>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</si>
  <si>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</si>
  <si>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</si>
  <si>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</si>
  <si>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</si>
  <si>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</si>
  <si>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</si>
  <si>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</si>
  <si>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</si>
  <si>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</si>
  <si>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</si>
  <si>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</si>
  <si>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</si>
  <si>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</si>
  <si>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</si>
  <si>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</si>
  <si>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</si>
  <si>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</si>
  <si>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</si>
  <si>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</si>
  <si>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</si>
  <si>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</si>
  <si>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</si>
  <si>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</si>
  <si>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</si>
  <si>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</si>
  <si>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</si>
  <si>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</si>
  <si>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</si>
  <si>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</si>
  <si>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</si>
  <si>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</si>
  <si>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</si>
  <si>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</si>
  <si>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</si>
  <si>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</si>
  <si>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</si>
  <si>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</si>
  <si>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</si>
  <si>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</si>
  <si>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</si>
  <si>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</si>
  <si>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</si>
  <si>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</si>
  <si>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</si>
  <si>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</si>
  <si>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</si>
  <si>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</si>
  <si>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</si>
  <si>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</si>
  <si>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</si>
  <si>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</si>
  <si>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</si>
  <si>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</si>
  <si>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</si>
  <si>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</si>
  <si>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</si>
  <si>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</si>
  <si>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</si>
  <si>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</si>
  <si>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</si>
  <si>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</si>
  <si>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</si>
  <si>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</si>
  <si>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</si>
  <si>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</si>
  <si>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</si>
  <si>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</si>
  <si>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</si>
  <si>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</si>
  <si>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</si>
  <si>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</si>
  <si>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</si>
  <si>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</si>
  <si>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</si>
  <si>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</si>
  <si>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</si>
  <si>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</si>
  <si>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</si>
  <si>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</si>
  <si>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</si>
  <si>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</si>
  <si>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</si>
  <si>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</si>
  <si>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</si>
  <si>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</si>
  <si>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</si>
  <si>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</si>
  <si>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</si>
  <si>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</si>
  <si>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</si>
  <si>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</si>
  <si>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</si>
  <si>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</si>
  <si>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</si>
  <si>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</si>
  <si>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</si>
  <si>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</si>
  <si>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</si>
  <si>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</si>
  <si>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</si>
  <si>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</si>
  <si>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</si>
  <si>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</si>
  <si>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</si>
  <si>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</si>
  <si>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</si>
  <si>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</si>
  <si>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</si>
  <si>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</si>
  <si>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</si>
  <si>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</si>
  <si>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</si>
  <si>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</si>
  <si>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</si>
  <si>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</si>
  <si>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</si>
  <si>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</si>
  <si>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</si>
  <si>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</si>
  <si>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</si>
  <si>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</si>
  <si>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</si>
  <si>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</si>
  <si>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</si>
  <si>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</si>
  <si>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</si>
  <si>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</si>
  <si>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</si>
  <si>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</si>
  <si>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</si>
  <si>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</si>
  <si>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</si>
  <si>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</si>
  <si>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</si>
  <si>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</si>
  <si>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</si>
  <si>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</si>
  <si>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</si>
  <si>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</si>
  <si>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</si>
  <si>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</si>
  <si>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</si>
  <si>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</si>
  <si>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</si>
  <si>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</si>
  <si>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</si>
  <si>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</si>
  <si>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</si>
  <si>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</si>
  <si>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</si>
  <si>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</si>
  <si>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</si>
  <si>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</si>
  <si>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</si>
  <si>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</si>
  <si>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</si>
  <si>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</si>
  <si>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</si>
  <si>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</si>
  <si>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</si>
  <si>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</si>
  <si>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</si>
  <si>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</si>
  <si>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</si>
  <si>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</si>
  <si>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</si>
  <si>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</si>
  <si>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</si>
  <si>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</si>
  <si>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</si>
  <si>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</si>
  <si>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</si>
  <si>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</si>
  <si>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</si>
  <si>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</si>
  <si>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</si>
  <si>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</si>
  <si>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</si>
  <si>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</si>
  <si>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</si>
  <si>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</si>
  <si>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</si>
  <si>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</si>
  <si>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</si>
  <si>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</si>
  <si>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</si>
  <si>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</si>
  <si>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</si>
  <si>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</si>
  <si>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</si>
  <si>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</si>
  <si>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</si>
  <si>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</si>
  <si>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</si>
  <si>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</si>
  <si>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</si>
  <si>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</si>
  <si>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</si>
  <si>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</si>
  <si>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</si>
  <si>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</si>
  <si>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</si>
  <si>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</si>
  <si>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</si>
  <si>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</si>
  <si>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</si>
  <si>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</si>
  <si>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</si>
  <si>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</si>
  <si>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</si>
  <si>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</si>
  <si>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</si>
  <si>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</si>
  <si>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</si>
  <si>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</si>
  <si>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</si>
  <si>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</si>
  <si>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</si>
  <si>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</si>
  <si>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</si>
  <si>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</si>
  <si>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</si>
  <si>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</si>
  <si>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</si>
  <si>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</si>
  <si>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</si>
  <si>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</si>
  <si>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</si>
  <si>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</si>
  <si>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</si>
  <si>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</si>
  <si>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</si>
  <si>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</si>
  <si>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</si>
  <si>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</si>
  <si>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</si>
  <si>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</si>
  <si>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</si>
  <si>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</si>
  <si>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</si>
  <si>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</si>
  <si>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</si>
  <si>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</si>
  <si>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</si>
  <si>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</si>
  <si>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</si>
  <si>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</si>
  <si>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</si>
  <si>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</si>
  <si>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</si>
  <si>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</si>
  <si>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</si>
  <si>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</si>
  <si>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</si>
  <si>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</si>
  <si>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</si>
  <si>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</si>
  <si>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</si>
  <si>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</si>
  <si>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</si>
  <si>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</si>
  <si>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</si>
  <si>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</si>
  <si>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</si>
  <si>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</si>
  <si>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</si>
  <si>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</si>
  <si>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</si>
  <si>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</si>
  <si>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</si>
  <si>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</si>
  <si>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</si>
  <si>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</si>
  <si>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</si>
  <si>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</si>
  <si>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</si>
  <si>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</si>
  <si>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</si>
  <si>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</si>
  <si>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</si>
  <si>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</si>
  <si>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</si>
  <si>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</si>
  <si>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</si>
  <si>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</si>
  <si>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</si>
  <si>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</si>
  <si>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</si>
  <si>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</si>
  <si>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</si>
  <si>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</si>
  <si>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</si>
  <si>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</si>
  <si>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</si>
  <si>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</si>
  <si>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</si>
  <si>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</si>
  <si>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</si>
  <si>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</si>
  <si>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</si>
  <si>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</si>
  <si>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</si>
  <si>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</si>
  <si>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</si>
  <si>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</si>
  <si>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</si>
  <si>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</si>
  <si>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</si>
  <si>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</si>
  <si>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</si>
  <si>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</si>
  <si>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</si>
  <si>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</si>
  <si>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</si>
  <si>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</si>
  <si>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</si>
  <si>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</si>
  <si>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</si>
  <si>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</si>
  <si>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</si>
  <si>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</si>
  <si>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</si>
  <si>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</si>
  <si>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</si>
  <si>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</si>
  <si>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</si>
  <si>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</si>
  <si>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</si>
  <si>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</si>
  <si>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</si>
  <si>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</si>
  <si>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</si>
  <si>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</si>
  <si>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</si>
  <si>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</si>
  <si>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</si>
  <si>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</si>
  <si>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</si>
  <si>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</si>
  <si>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</si>
  <si>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</si>
  <si>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</si>
  <si>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</si>
  <si>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</si>
  <si>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</si>
  <si>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</si>
  <si>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</si>
  <si>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</si>
  <si>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</si>
  <si>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</si>
  <si>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</si>
  <si>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</si>
  <si>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</si>
  <si>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</si>
  <si>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</si>
  <si>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</si>
  <si>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</si>
  <si>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</si>
  <si>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</si>
  <si>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</si>
  <si>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</si>
  <si>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</si>
  <si>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</si>
  <si>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</si>
  <si>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</si>
  <si>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</si>
  <si>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</si>
  <si>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</si>
  <si>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</si>
  <si>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</si>
  <si>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</si>
  <si>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</si>
  <si>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</si>
  <si>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</si>
  <si>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</si>
  <si>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</si>
  <si>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</si>
  <si>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</si>
  <si>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</si>
  <si>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</si>
  <si>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</si>
  <si>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</si>
  <si>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</si>
  <si>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</si>
  <si>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</si>
  <si>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</si>
  <si>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</si>
  <si>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</si>
  <si>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</si>
  <si>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</si>
  <si>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</si>
  <si>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</si>
  <si>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</si>
  <si>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</si>
  <si>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</si>
  <si>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</si>
  <si>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</si>
  <si>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</si>
  <si>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</si>
  <si>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</si>
  <si>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</si>
  <si>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</si>
  <si>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</si>
  <si>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</si>
  <si>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</si>
  <si>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</si>
  <si>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</si>
  <si>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</si>
  <si>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</si>
  <si>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</si>
  <si>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</si>
  <si>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</si>
  <si>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</si>
  <si>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</si>
  <si>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</si>
  <si>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</si>
  <si>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</si>
  <si>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</si>
  <si>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</si>
  <si>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</si>
  <si>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</si>
  <si>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</si>
  <si>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</si>
  <si>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</si>
  <si>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</si>
  <si>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</si>
  <si>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</si>
  <si>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</si>
  <si>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</si>
  <si>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</si>
  <si>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</si>
  <si>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</si>
  <si>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</si>
  <si>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</si>
  <si>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</si>
  <si>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</si>
  <si>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</si>
  <si>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</si>
  <si>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</si>
  <si>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</si>
  <si>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</si>
  <si>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</si>
  <si>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</si>
  <si>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</si>
  <si>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</si>
  <si>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</si>
  <si>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</si>
  <si>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</si>
  <si>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</si>
  <si>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</si>
  <si>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</si>
  <si>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</si>
  <si>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</si>
  <si>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</si>
  <si>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</si>
  <si>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</si>
  <si>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</si>
  <si>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</si>
  <si>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</si>
  <si>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</si>
  <si>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</si>
  <si>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</si>
  <si>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</si>
  <si>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</si>
  <si>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</si>
  <si>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</si>
  <si>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</si>
  <si>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</si>
  <si>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</si>
  <si>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</si>
  <si>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</si>
  <si>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</si>
  <si>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</si>
  <si>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</si>
  <si>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</si>
  <si>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</si>
  <si>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</si>
  <si>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</si>
  <si>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</si>
  <si>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</si>
  <si>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</si>
  <si>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</si>
  <si>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</si>
  <si>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</si>
  <si>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</si>
  <si>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</si>
  <si>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</si>
  <si>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</si>
  <si>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</si>
  <si>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</si>
  <si>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</si>
  <si>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</si>
  <si>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</si>
  <si>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</si>
  <si>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</si>
  <si>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</si>
  <si>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</si>
  <si>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</si>
  <si>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</si>
  <si>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</si>
  <si>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</si>
  <si>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</si>
  <si>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</si>
  <si>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</si>
  <si>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</si>
  <si>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</si>
  <si>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</si>
  <si>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</si>
  <si>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</si>
  <si>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</si>
  <si>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</si>
  <si>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</si>
  <si>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</si>
  <si>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</si>
  <si>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</si>
  <si>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</si>
  <si>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</si>
  <si>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</si>
  <si>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</si>
  <si>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</si>
  <si>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</si>
  <si>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</si>
  <si>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</si>
  <si>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</si>
  <si>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</si>
  <si>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</si>
  <si>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</si>
  <si>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</si>
  <si>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</si>
  <si>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</si>
  <si>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</si>
  <si>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</si>
  <si>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</si>
  <si>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</si>
  <si>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</si>
  <si>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</si>
  <si>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</si>
  <si>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</si>
  <si>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</si>
  <si>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</si>
  <si>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</si>
  <si>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</si>
  <si>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</si>
  <si>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</si>
  <si>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</si>
  <si>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</si>
  <si>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</si>
  <si>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</si>
  <si>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</si>
  <si>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</si>
  <si>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</si>
  <si>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</si>
  <si>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</si>
  <si>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</si>
  <si>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</si>
  <si>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</si>
  <si>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</si>
  <si>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</si>
  <si>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</si>
  <si>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</si>
  <si>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</si>
  <si>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</si>
  <si>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</si>
  <si>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</si>
  <si>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</si>
  <si>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</si>
  <si>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</si>
  <si>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</si>
  <si>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</si>
  <si>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</si>
  <si>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</si>
  <si>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</si>
  <si>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</si>
  <si>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</si>
  <si>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</si>
  <si>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</si>
  <si>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</si>
  <si>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</si>
  <si>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</si>
  <si>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</si>
  <si>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</si>
  <si>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</si>
  <si>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</si>
  <si>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</si>
  <si>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</si>
  <si>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</si>
  <si>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</si>
  <si>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</si>
  <si>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</si>
  <si>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</si>
  <si>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</si>
  <si>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</si>
  <si>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</si>
  <si>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</si>
  <si>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</si>
  <si>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</si>
  <si>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</si>
  <si>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</si>
  <si>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</si>
  <si>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</si>
  <si>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</si>
  <si>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</si>
  <si>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</si>
  <si>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</si>
  <si>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</si>
  <si>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</si>
  <si>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</si>
  <si>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</si>
  <si>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</si>
  <si>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</si>
  <si>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</si>
  <si>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</si>
  <si>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</si>
  <si>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</si>
  <si>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</si>
  <si>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</si>
  <si>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</si>
  <si>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</si>
  <si>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</si>
  <si>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</si>
  <si>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</si>
  <si>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</si>
  <si>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</si>
  <si>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</si>
  <si>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</si>
  <si>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</si>
  <si>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</si>
  <si>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</si>
  <si>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</si>
  <si>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</si>
  <si>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</si>
  <si>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</si>
  <si>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</si>
  <si>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</si>
  <si>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</si>
  <si>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</si>
  <si>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</si>
  <si>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</si>
  <si>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</si>
  <si>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</si>
  <si>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</si>
  <si>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</si>
  <si>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</si>
  <si>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</si>
  <si>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</si>
  <si>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</si>
  <si>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</si>
  <si>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</si>
  <si>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</si>
  <si>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</si>
  <si>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</si>
  <si>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</si>
  <si>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</si>
  <si>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</si>
  <si>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</si>
  <si>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</si>
  <si>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</si>
  <si>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</si>
  <si>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</si>
  <si>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</si>
  <si>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</si>
  <si>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</si>
  <si>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</si>
  <si>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</si>
  <si>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</si>
  <si>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</si>
  <si>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</si>
  <si>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</si>
  <si>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</si>
  <si>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</si>
  <si>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</si>
  <si>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</si>
  <si>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</si>
  <si>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</si>
  <si>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</si>
  <si>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</si>
  <si>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</si>
  <si>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</si>
  <si>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</si>
  <si>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</si>
  <si>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</si>
  <si>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</si>
  <si>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</si>
  <si>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</si>
  <si>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</si>
  <si>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</si>
  <si>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</si>
  <si>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</si>
  <si>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</si>
  <si>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</si>
  <si>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</si>
  <si>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</si>
  <si>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</si>
  <si>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</si>
  <si>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</si>
  <si>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</si>
  <si>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</si>
  <si>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</si>
  <si>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</si>
  <si>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</si>
  <si>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</si>
  <si>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</si>
  <si>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</si>
  <si>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</si>
  <si>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</si>
  <si>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</si>
  <si>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</si>
  <si>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</si>
  <si>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</si>
  <si>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</si>
  <si>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</si>
  <si>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</si>
  <si>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</si>
  <si>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</si>
  <si>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</si>
  <si>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</si>
  <si>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</si>
  <si>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</si>
  <si>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</si>
  <si>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</si>
  <si>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</si>
  <si>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</si>
  <si>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</si>
  <si>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</si>
  <si>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</si>
  <si>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</si>
  <si>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</si>
  <si>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</si>
  <si>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</si>
  <si>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</si>
  <si>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</si>
  <si>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</si>
  <si>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</si>
  <si>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</si>
  <si>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</si>
  <si>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</si>
  <si>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</si>
  <si>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</si>
  <si>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</si>
  <si>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</si>
  <si>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</si>
  <si>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</si>
  <si>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</si>
  <si>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</si>
  <si>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</si>
  <si>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</si>
  <si>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</si>
  <si>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</si>
  <si>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</si>
  <si>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</si>
  <si>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</si>
  <si>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</si>
  <si>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</si>
  <si>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</si>
  <si>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</si>
  <si>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</si>
  <si>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</si>
  <si>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</si>
  <si>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</si>
  <si>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</si>
  <si>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</si>
  <si>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</si>
  <si>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</si>
  <si>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</si>
  <si>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</si>
  <si>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</si>
  <si>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</si>
  <si>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</si>
  <si>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</si>
  <si>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</si>
  <si>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</si>
  <si>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</si>
  <si>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</si>
  <si>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</si>
  <si>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</si>
  <si>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</si>
  <si>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</si>
  <si>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</si>
  <si>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</si>
  <si>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</si>
  <si>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</si>
  <si>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</si>
  <si>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</si>
  <si>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</si>
  <si>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</si>
  <si>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</si>
  <si>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</si>
  <si>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</si>
  <si>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</si>
  <si>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</si>
  <si>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</si>
  <si>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</si>
  <si>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</si>
  <si>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</si>
  <si>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</si>
  <si>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</si>
  <si>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</si>
  <si>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</si>
  <si>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</si>
  <si>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</si>
  <si>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</si>
  <si>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</si>
  <si>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</si>
  <si>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</si>
  <si>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</si>
  <si>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</si>
  <si>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</si>
  <si>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</si>
  <si>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</si>
  <si>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</si>
  <si>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</si>
  <si>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</si>
  <si>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</si>
  <si>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</si>
  <si>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</si>
  <si>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</si>
  <si>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</si>
  <si>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</si>
  <si>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</si>
  <si>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</si>
  <si>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</si>
  <si>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</si>
  <si>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</si>
  <si>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</si>
  <si>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</si>
  <si>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</si>
  <si>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</si>
  <si>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</si>
  <si>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</si>
  <si>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</si>
  <si>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</si>
  <si>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</si>
  <si>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</si>
  <si>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</si>
  <si>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</si>
  <si>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</si>
  <si>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</si>
  <si>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</si>
  <si>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</si>
  <si>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</si>
  <si>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</si>
  <si>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</si>
  <si>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</si>
  <si>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</si>
  <si>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</si>
  <si>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</si>
  <si>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</si>
  <si>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</si>
  <si>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</si>
  <si>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</si>
  <si>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</si>
  <si>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</si>
  <si>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</si>
  <si>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</si>
  <si>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</si>
  <si>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</si>
  <si>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</si>
  <si>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</si>
  <si>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</si>
  <si>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</si>
  <si>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</si>
  <si>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</si>
  <si>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</si>
  <si>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</si>
  <si>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</si>
  <si>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</si>
  <si>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</si>
  <si>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</si>
  <si>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</si>
  <si>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</si>
  <si>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</si>
  <si>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</si>
  <si>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</si>
  <si>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</si>
  <si>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</si>
  <si>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</si>
  <si>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</si>
  <si>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</si>
  <si>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</si>
  <si>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</si>
  <si>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</si>
  <si>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</si>
  <si>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</si>
  <si>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</si>
  <si>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</si>
  <si>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</si>
  <si>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</si>
  <si>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</si>
  <si>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</si>
  <si>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</si>
  <si>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</si>
  <si>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</si>
  <si>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</si>
  <si>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</si>
  <si>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</si>
  <si>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</si>
  <si>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</si>
  <si>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</si>
  <si>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</si>
  <si>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</si>
  <si>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</si>
  <si>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</si>
  <si>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</si>
  <si>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</si>
  <si>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</si>
  <si>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</si>
  <si>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</si>
  <si>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</si>
  <si>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</si>
  <si>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</si>
  <si>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</si>
  <si>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</si>
  <si>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</si>
  <si>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</si>
  <si>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</si>
  <si>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</si>
  <si>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</si>
  <si>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</si>
  <si>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</si>
  <si>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</si>
  <si>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</si>
  <si>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</si>
  <si>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</si>
  <si>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</si>
  <si>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</si>
  <si>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</si>
  <si>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</si>
  <si>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</si>
  <si>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</si>
  <si>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</si>
  <si>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</si>
  <si>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</si>
  <si>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</si>
  <si>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</si>
  <si>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</si>
  <si>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</si>
  <si>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</si>
  <si>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</si>
  <si>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</si>
  <si>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</si>
  <si>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</si>
  <si>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</si>
  <si>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</si>
  <si>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</si>
  <si>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</si>
  <si>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</si>
  <si>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</si>
  <si>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</si>
  <si>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</si>
  <si>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</si>
  <si>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</si>
  <si>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</si>
  <si>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</si>
  <si>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</si>
  <si>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</si>
  <si>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</si>
  <si>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</si>
  <si>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</si>
  <si>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</si>
  <si>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</si>
  <si>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</si>
  <si>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</si>
  <si>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</si>
  <si>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</si>
  <si>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</si>
  <si>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</si>
  <si>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</si>
  <si>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</si>
  <si>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</si>
  <si>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</si>
  <si>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</si>
  <si>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</si>
  <si>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</si>
  <si>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</si>
  <si>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</si>
  <si>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</si>
  <si>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</si>
  <si>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</si>
  <si>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</si>
  <si>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</si>
  <si>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</si>
  <si>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</si>
  <si>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</si>
  <si>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</si>
  <si>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</si>
  <si>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</si>
  <si>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</si>
  <si>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</si>
  <si>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</si>
  <si>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</si>
  <si>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</si>
  <si>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</si>
  <si>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</si>
  <si>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</si>
  <si>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</si>
  <si>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</si>
  <si>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</si>
  <si>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</si>
  <si>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</si>
  <si>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</si>
  <si>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</si>
  <si>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</si>
  <si>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</si>
  <si>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</si>
  <si>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</si>
  <si>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</si>
  <si>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</si>
  <si>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</si>
  <si>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</si>
  <si>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</si>
  <si>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</si>
  <si>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</si>
  <si>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</si>
  <si>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</si>
  <si>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</si>
  <si>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</si>
  <si>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</si>
  <si>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</si>
  <si>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</si>
  <si>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</si>
  <si>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</si>
  <si>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</si>
  <si>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</si>
  <si>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</si>
  <si>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</si>
  <si>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</si>
  <si>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</si>
  <si>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</si>
  <si>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</si>
  <si>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</si>
  <si>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</si>
  <si>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</si>
  <si>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</si>
  <si>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</si>
  <si>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</si>
  <si>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</si>
  <si>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</si>
  <si>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</si>
  <si>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</si>
  <si>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</si>
  <si>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</si>
  <si>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</si>
  <si>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</si>
  <si>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</si>
  <si>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</si>
  <si>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</si>
  <si>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</si>
  <si>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</si>
  <si>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</si>
  <si>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</si>
  <si>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</si>
  <si>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</si>
  <si>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</si>
  <si>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</si>
  <si>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</si>
  <si>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</si>
  <si>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</si>
  <si>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</si>
  <si>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</si>
  <si>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</si>
  <si>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</si>
  <si>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</si>
  <si>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</si>
  <si>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</si>
  <si>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</si>
  <si>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</si>
  <si>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</si>
  <si>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</si>
  <si>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</si>
  <si>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</si>
  <si>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</si>
  <si>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</si>
  <si>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</si>
  <si>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</si>
  <si>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</si>
  <si>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</si>
  <si>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</si>
  <si>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</si>
  <si>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</si>
  <si>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</si>
  <si>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</si>
  <si>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</si>
  <si>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</si>
  <si>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</si>
  <si>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</si>
  <si>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</si>
  <si>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</si>
  <si>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</si>
  <si>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</si>
  <si>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</si>
  <si>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</si>
  <si>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</si>
  <si>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</si>
  <si>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</si>
  <si>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</si>
  <si>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</si>
  <si>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</si>
  <si>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</si>
  <si>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</si>
  <si>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</si>
  <si>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</si>
  <si>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</si>
  <si>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</si>
  <si>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</si>
  <si>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</si>
  <si>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</si>
  <si>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</si>
  <si>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</si>
  <si>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</si>
  <si>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</si>
  <si>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</si>
  <si>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</si>
  <si>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</si>
  <si>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</si>
  <si>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</si>
  <si>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</si>
  <si>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</si>
  <si>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</si>
  <si>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</si>
  <si>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</si>
  <si>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</si>
  <si>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</si>
  <si>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</si>
  <si>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</si>
  <si>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</si>
  <si>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</si>
  <si>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</si>
  <si>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</si>
  <si>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</si>
  <si>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</si>
  <si>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</si>
  <si>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</si>
  <si>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</si>
  <si>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</si>
  <si>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</si>
  <si>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</si>
  <si>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</si>
  <si>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</si>
  <si>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</si>
  <si>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</si>
  <si>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</si>
  <si>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</si>
  <si>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</si>
  <si>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</si>
  <si>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</si>
  <si>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</si>
  <si>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</si>
  <si>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</si>
  <si>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</si>
  <si>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</si>
  <si>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</si>
  <si>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</si>
  <si>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</si>
  <si>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</si>
  <si>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</si>
  <si>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</si>
  <si>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</si>
  <si>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</si>
  <si>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</si>
  <si>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</si>
  <si>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</si>
  <si>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</si>
  <si>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</si>
  <si>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</si>
  <si>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</si>
  <si>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</si>
  <si>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</si>
  <si>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</si>
  <si>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</si>
  <si>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</si>
  <si>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</si>
  <si>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</si>
  <si>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</si>
  <si>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</si>
  <si>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</si>
  <si>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</si>
  <si>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</si>
  <si>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</si>
  <si>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</si>
  <si>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</si>
  <si>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</si>
  <si>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</si>
  <si>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</si>
  <si>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</si>
  <si>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</si>
  <si>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</si>
  <si>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</si>
  <si>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</si>
  <si>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</si>
  <si>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</si>
  <si>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</si>
  <si>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</si>
  <si>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</si>
  <si>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</si>
  <si>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</si>
  <si>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</si>
  <si>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</si>
  <si>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</si>
  <si>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</si>
  <si>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</si>
  <si>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</si>
  <si>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</si>
  <si>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</si>
  <si>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</si>
  <si>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</si>
  <si>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</si>
  <si>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</si>
  <si>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</si>
  <si>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</si>
  <si>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</si>
  <si>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</si>
  <si>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</si>
  <si>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</si>
  <si>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</si>
  <si>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</si>
  <si>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</si>
  <si>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</si>
  <si>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</si>
  <si>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</si>
  <si>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</si>
  <si>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</si>
  <si>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</si>
  <si>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</si>
  <si>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</si>
  <si>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</si>
  <si>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</si>
  <si>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</si>
  <si>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</si>
  <si>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</si>
  <si>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</si>
  <si>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</si>
  <si>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</si>
  <si>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</si>
  <si>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</si>
  <si>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</si>
  <si>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</si>
  <si>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</si>
  <si>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</si>
  <si>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</si>
  <si>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</si>
  <si>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</si>
  <si>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</si>
  <si>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</si>
  <si>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</si>
  <si>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</si>
  <si>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</si>
  <si>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</si>
  <si>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</si>
  <si>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</si>
  <si>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</si>
  <si>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</si>
  <si>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</si>
  <si>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</si>
  <si>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</si>
  <si>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</si>
  <si>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</si>
  <si>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</si>
  <si>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</si>
  <si>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</si>
  <si>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</si>
  <si>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</si>
  <si>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</si>
  <si>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</si>
  <si>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</si>
  <si>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</si>
  <si>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</si>
  <si>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</si>
  <si>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</si>
  <si>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</si>
  <si>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</si>
  <si>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</si>
  <si>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</si>
  <si>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</si>
  <si>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</si>
  <si>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</si>
  <si>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</si>
  <si>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</si>
  <si>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</si>
  <si>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</si>
  <si>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</si>
  <si>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</si>
  <si>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</si>
  <si>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</si>
  <si>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</si>
  <si>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</si>
  <si>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</si>
  <si>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</si>
  <si>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</si>
  <si>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</si>
  <si>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</si>
  <si>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</si>
  <si>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</si>
  <si>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</si>
  <si>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</si>
  <si>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</si>
  <si>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</si>
  <si>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</si>
  <si>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</si>
  <si>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</si>
  <si>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</si>
  <si>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</si>
  <si>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</si>
  <si>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</si>
  <si>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</si>
  <si>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</si>
  <si>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</si>
  <si>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</si>
  <si>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</si>
  <si>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</si>
  <si>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</si>
  <si>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</si>
  <si>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</si>
  <si>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</si>
  <si>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</si>
  <si>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</si>
  <si>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</si>
  <si>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</si>
  <si>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</si>
  <si>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</si>
  <si>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</si>
  <si>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</si>
  <si>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</si>
  <si>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</si>
  <si>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</si>
  <si>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</si>
  <si>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</si>
  <si>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</si>
  <si>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</si>
  <si>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</si>
  <si>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</si>
  <si>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</si>
  <si>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</si>
  <si>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</si>
  <si>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</si>
  <si>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</si>
  <si>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</si>
  <si>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</si>
  <si>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</si>
  <si>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</si>
  <si>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</si>
  <si>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</si>
  <si>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</si>
  <si>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</si>
  <si>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</si>
  <si>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</si>
  <si>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</si>
  <si>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</si>
  <si>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</si>
  <si>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</si>
  <si>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</si>
  <si>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</si>
  <si>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</si>
  <si>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</si>
  <si>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</si>
  <si>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</si>
  <si>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</si>
  <si>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</si>
  <si>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</si>
  <si>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</si>
  <si>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</si>
  <si>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</si>
  <si>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</si>
  <si>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</si>
  <si>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</si>
  <si>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</si>
  <si>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</si>
  <si>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</si>
  <si>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</si>
  <si>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</si>
  <si>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</si>
  <si>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</si>
  <si>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</si>
  <si>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</si>
  <si>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</si>
  <si>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</si>
  <si>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</si>
  <si>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</si>
  <si>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</si>
  <si>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</si>
  <si>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</si>
  <si>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</si>
  <si>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</si>
  <si>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</si>
  <si>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</si>
  <si>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</si>
  <si>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</si>
  <si>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</si>
  <si>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</si>
  <si>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</si>
  <si>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</si>
  <si>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</si>
  <si>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</si>
  <si>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</si>
  <si>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</si>
  <si>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</si>
  <si>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</si>
  <si>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</si>
  <si>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</si>
  <si>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</si>
  <si>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</si>
  <si>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</si>
  <si>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</si>
  <si>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</si>
  <si>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</si>
  <si>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</si>
  <si>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</si>
  <si>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</si>
  <si>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</si>
  <si>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</si>
  <si>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</si>
  <si>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</si>
  <si>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</si>
  <si>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</si>
  <si>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</si>
  <si>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</si>
  <si>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</si>
  <si>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</si>
  <si>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</si>
  <si>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</si>
  <si>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</si>
  <si>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</si>
  <si>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</si>
  <si>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</si>
  <si>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</si>
  <si>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</si>
  <si>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</si>
  <si>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</si>
  <si>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</si>
  <si>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</si>
  <si>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</si>
  <si>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</si>
  <si>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</si>
  <si>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</si>
  <si>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</si>
  <si>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</si>
  <si>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</si>
  <si>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</si>
  <si>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</si>
  <si>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</si>
  <si>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</si>
  <si>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</si>
  <si>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</si>
  <si>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</si>
  <si>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</si>
  <si>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</si>
  <si>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</si>
  <si>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</si>
  <si>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</si>
  <si>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</si>
  <si>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</si>
  <si>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</si>
  <si>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</si>
  <si>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</si>
  <si>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</si>
  <si>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</si>
  <si>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</si>
  <si>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</si>
  <si>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</si>
  <si>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</si>
  <si>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</si>
  <si>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</si>
  <si>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</si>
  <si>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</si>
  <si>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</si>
  <si>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</si>
  <si>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</si>
  <si>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</si>
  <si>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</si>
  <si>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</si>
  <si>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</si>
  <si>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</si>
  <si>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</si>
  <si>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</si>
  <si>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</si>
  <si>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</si>
  <si>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</si>
  <si>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</si>
  <si>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</si>
  <si>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</si>
  <si>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</si>
  <si>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</si>
  <si>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</si>
  <si>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</si>
  <si>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</si>
  <si>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</si>
  <si>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</si>
  <si>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</si>
  <si>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</si>
  <si>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</si>
  <si>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</si>
  <si>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</si>
  <si>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</si>
  <si>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</si>
  <si>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</si>
  <si>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</si>
  <si>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</si>
  <si>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</si>
  <si>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</si>
  <si>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</si>
  <si>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</si>
  <si>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</si>
  <si>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</si>
  <si>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</si>
  <si>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</si>
  <si>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</si>
  <si>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</si>
  <si>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</si>
  <si>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</si>
  <si>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</si>
  <si>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</si>
  <si>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</si>
  <si>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</si>
  <si>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</si>
  <si>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</si>
  <si>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</si>
  <si>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</si>
  <si>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</si>
  <si>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</si>
  <si>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</si>
  <si>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</si>
  <si>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</si>
  <si>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</si>
  <si>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</si>
  <si>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</si>
  <si>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</si>
  <si>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</si>
  <si>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</si>
  <si>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</si>
  <si>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</si>
  <si>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</si>
  <si>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</si>
  <si>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</si>
  <si>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</si>
  <si>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</si>
  <si>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</si>
  <si>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</si>
  <si>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</si>
  <si>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</si>
  <si>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</si>
  <si>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</si>
  <si>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</si>
  <si>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</si>
  <si>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</si>
  <si>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</si>
  <si>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</si>
  <si>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</si>
  <si>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</si>
  <si>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</si>
  <si>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</si>
  <si>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</si>
  <si>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</si>
  <si>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</si>
  <si>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</si>
  <si>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</si>
  <si>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</si>
  <si>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</si>
  <si>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</si>
  <si>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</si>
  <si>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</si>
  <si>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</si>
  <si>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</si>
  <si>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</si>
  <si>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</si>
  <si>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</si>
  <si>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</si>
  <si>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</si>
  <si>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</si>
  <si>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</si>
  <si>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</si>
  <si>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</si>
  <si>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</si>
  <si>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</si>
  <si>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</si>
  <si>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</si>
  <si>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</si>
  <si>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</si>
  <si>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</si>
  <si>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</si>
  <si>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</si>
  <si>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</si>
  <si>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</si>
  <si>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</si>
  <si>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</si>
  <si>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</si>
  <si>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</si>
  <si>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</si>
  <si>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</si>
  <si>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</si>
  <si>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</si>
  <si>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</si>
  <si>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</si>
  <si>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</si>
  <si>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</si>
  <si>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</si>
  <si>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</si>
  <si>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</si>
  <si>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</si>
  <si>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</si>
  <si>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</si>
  <si>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</si>
  <si>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</si>
  <si>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</si>
  <si>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</si>
  <si>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</si>
  <si>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</si>
  <si>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</si>
  <si>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</si>
  <si>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</si>
  <si>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</si>
  <si>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</si>
  <si>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</si>
  <si>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</si>
  <si>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</si>
  <si>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</si>
  <si>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</si>
  <si>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</si>
  <si>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</si>
  <si>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</si>
  <si>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</si>
  <si>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</si>
  <si>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</si>
  <si>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</si>
  <si>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</si>
  <si>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</si>
  <si>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</si>
  <si>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</si>
  <si>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</si>
  <si>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</si>
  <si>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</si>
  <si>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</si>
  <si>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</si>
  <si>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</si>
  <si>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</si>
  <si>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</si>
  <si>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</si>
  <si>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</si>
  <si>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</si>
  <si>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</si>
  <si>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</si>
  <si>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</si>
  <si>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</si>
  <si>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</si>
  <si>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</si>
  <si>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</si>
  <si>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</si>
  <si>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</si>
  <si>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</si>
  <si>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</si>
  <si>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</si>
  <si>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</si>
  <si>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</si>
  <si>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</si>
  <si>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</si>
  <si>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</si>
  <si>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</si>
  <si>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</si>
  <si>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</si>
  <si>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</si>
  <si>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</si>
  <si>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</si>
  <si>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</si>
  <si>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</si>
  <si>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</si>
  <si>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</si>
  <si>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</si>
  <si>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</si>
  <si>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</si>
  <si>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</si>
  <si>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</si>
  <si>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</si>
  <si>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</si>
  <si>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</si>
  <si>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</si>
  <si>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</si>
  <si>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</si>
  <si>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</si>
  <si>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</si>
  <si>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</si>
  <si>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</si>
  <si>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</si>
  <si>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</si>
  <si>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</si>
  <si>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</si>
  <si>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</si>
  <si>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</si>
  <si>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</si>
  <si>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</si>
  <si>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</si>
  <si>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</si>
  <si>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</si>
  <si>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</si>
  <si>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</si>
  <si>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</si>
  <si>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</si>
  <si>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</si>
  <si>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</si>
  <si>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</si>
  <si>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</si>
  <si>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</si>
  <si>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</si>
  <si>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</si>
  <si>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</si>
  <si>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</si>
  <si>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</si>
  <si>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</si>
  <si>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</si>
  <si>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</si>
  <si>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</si>
  <si>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</si>
  <si>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</si>
  <si>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</si>
  <si>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</si>
  <si>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</si>
  <si>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</si>
  <si>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</si>
  <si>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</si>
  <si>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</si>
  <si>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</si>
  <si>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</si>
  <si>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</si>
  <si>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</si>
  <si>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</si>
  <si>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</si>
  <si>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</si>
  <si>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</si>
  <si>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</si>
  <si>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</si>
  <si>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</si>
  <si>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</si>
  <si>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</si>
  <si>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</si>
  <si>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</si>
  <si>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</si>
  <si>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</si>
  <si>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</si>
  <si>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</si>
  <si>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</si>
  <si>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</si>
  <si>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</si>
  <si>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</si>
  <si>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</si>
  <si>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</si>
  <si>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</si>
  <si>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</si>
  <si>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</si>
  <si>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</si>
  <si>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</si>
  <si>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</si>
  <si>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</si>
  <si>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</si>
  <si>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</si>
  <si>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</si>
  <si>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</si>
  <si>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</si>
  <si>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</si>
  <si>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</si>
  <si>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</si>
  <si>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</si>
  <si>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</si>
  <si>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</si>
  <si>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</si>
  <si>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</si>
  <si>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</si>
  <si>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</si>
  <si>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</si>
  <si>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</si>
  <si>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</si>
  <si>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</si>
  <si>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</si>
  <si>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</si>
  <si>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</si>
  <si>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</si>
  <si>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</si>
  <si>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</si>
  <si>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</si>
  <si>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</si>
  <si>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</si>
  <si>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</si>
  <si>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</si>
  <si>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</si>
  <si>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</si>
  <si>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</si>
  <si>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</si>
  <si>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</si>
  <si>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</si>
  <si>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</si>
  <si>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</si>
  <si>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</si>
  <si>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</si>
  <si>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</si>
  <si>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</si>
  <si>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</si>
  <si>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</si>
  <si>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</si>
  <si>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</si>
  <si>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</si>
  <si>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</si>
  <si>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</si>
  <si>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</si>
  <si>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</si>
  <si>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</si>
  <si>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</si>
  <si>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</si>
  <si>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</si>
  <si>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</si>
  <si>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</si>
  <si>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</si>
  <si>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</si>
  <si>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</si>
  <si>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</si>
  <si>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</si>
  <si>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</si>
  <si>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</si>
  <si>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</si>
  <si>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</si>
  <si>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</si>
  <si>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</si>
  <si>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</si>
  <si>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</si>
  <si>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</si>
  <si>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</si>
  <si>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</si>
  <si>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</si>
  <si>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</si>
  <si>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</si>
  <si>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</si>
  <si>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</si>
  <si>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</si>
  <si>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</si>
  <si>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</si>
  <si>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</si>
  <si>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</si>
  <si>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</si>
  <si>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</si>
  <si>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</si>
  <si>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</si>
  <si>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</si>
  <si>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</si>
  <si>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</si>
  <si>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</si>
  <si>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</si>
  <si>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</si>
  <si>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</si>
  <si>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</si>
  <si>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</si>
  <si>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</si>
  <si>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</si>
  <si>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</si>
  <si>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</si>
  <si>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</si>
  <si>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</si>
  <si>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</si>
  <si>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</si>
  <si>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</si>
  <si>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</si>
  <si>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</si>
  <si>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</si>
  <si>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</si>
  <si>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</si>
  <si>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</si>
  <si>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</si>
  <si>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</si>
  <si>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</si>
  <si>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</si>
  <si>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</si>
  <si>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</si>
  <si>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</si>
  <si>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</si>
  <si>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</si>
  <si>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</si>
  <si>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</si>
  <si>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</si>
  <si>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</si>
  <si>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</si>
  <si>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</si>
  <si>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</si>
  <si>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</si>
  <si>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</si>
  <si>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</si>
  <si>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</si>
  <si>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</si>
  <si>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</si>
  <si>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</si>
  <si>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</si>
  <si>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</si>
  <si>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</si>
  <si>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</si>
  <si>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</si>
  <si>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</si>
  <si>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</si>
  <si>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</si>
  <si>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</si>
  <si>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</si>
  <si>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</si>
  <si>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</si>
  <si>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</si>
  <si>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</si>
  <si>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</si>
  <si>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</si>
  <si>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</si>
  <si>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</si>
  <si>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</si>
  <si>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</si>
  <si>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</si>
  <si>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</si>
  <si>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</si>
  <si>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</si>
  <si>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</si>
  <si>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</si>
  <si>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</si>
  <si>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</si>
  <si>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</si>
  <si>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</si>
  <si>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</si>
  <si>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</si>
  <si>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</si>
  <si>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</si>
  <si>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</si>
  <si>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</si>
  <si>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</si>
  <si>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</si>
  <si>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</si>
  <si>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</si>
  <si>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</si>
  <si>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</si>
  <si>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</si>
  <si>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</si>
  <si>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</si>
  <si>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</si>
  <si>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</si>
  <si>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</si>
  <si>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</si>
  <si>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</si>
  <si>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</si>
  <si>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</si>
  <si>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</si>
  <si>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</si>
  <si>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</si>
  <si>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</si>
  <si>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</si>
  <si>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</si>
  <si>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</si>
  <si>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</si>
  <si>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</si>
  <si>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</si>
  <si>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</si>
  <si>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</si>
  <si>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</si>
  <si>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</si>
  <si>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</si>
  <si>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</si>
  <si>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</si>
  <si>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</si>
  <si>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</si>
  <si>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</si>
  <si>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</si>
  <si>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</si>
  <si>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</si>
  <si>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</si>
  <si>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</si>
  <si>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</si>
  <si>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</si>
  <si>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</si>
  <si>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</si>
  <si>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</si>
  <si>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</si>
  <si>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</si>
  <si>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</si>
  <si>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</si>
  <si>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</si>
  <si>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</si>
  <si>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</si>
  <si>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</si>
  <si>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</si>
  <si>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</si>
  <si>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</si>
  <si>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</si>
  <si>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</si>
  <si>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</si>
  <si>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</si>
  <si>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</si>
  <si>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</si>
  <si>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</si>
  <si>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</si>
  <si>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</si>
  <si>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</si>
  <si>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</si>
  <si>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</si>
  <si>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</si>
  <si>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</si>
  <si>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</si>
  <si>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</si>
  <si>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</si>
  <si>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</si>
  <si>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</si>
  <si>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</si>
  <si>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</si>
  <si>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</si>
  <si>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</si>
  <si>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</si>
  <si>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</si>
  <si>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</si>
  <si>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</si>
  <si>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</si>
  <si>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</si>
  <si>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</si>
  <si>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</si>
  <si>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</si>
  <si>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</si>
  <si>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</si>
  <si>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</si>
  <si>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</si>
  <si>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</si>
  <si>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</si>
  <si>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</si>
  <si>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</si>
  <si>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</si>
  <si>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</si>
  <si>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</si>
  <si>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</si>
  <si>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</si>
  <si>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</si>
  <si>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</si>
  <si>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</si>
  <si>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</si>
  <si>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</si>
  <si>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</si>
  <si>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</si>
  <si>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</si>
  <si>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</si>
  <si>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</si>
  <si>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</si>
  <si>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</si>
  <si>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</si>
  <si>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</si>
  <si>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</si>
  <si>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</si>
  <si>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</si>
  <si>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</si>
  <si>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</si>
  <si>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</si>
  <si>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</si>
  <si>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</si>
  <si>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</si>
  <si>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</si>
  <si>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</si>
  <si>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</si>
  <si>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</si>
  <si>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</si>
  <si>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</si>
  <si>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</si>
  <si>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</si>
  <si>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</si>
  <si>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</si>
  <si>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</si>
  <si>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</si>
  <si>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</si>
  <si>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</si>
  <si>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</si>
  <si>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</si>
  <si>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</si>
  <si>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</si>
  <si>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</si>
  <si>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</si>
  <si>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</si>
  <si>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</si>
  <si>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</si>
  <si>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</si>
  <si>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</si>
  <si>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</si>
  <si>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</si>
  <si>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</si>
  <si>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</si>
  <si>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</si>
  <si>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</si>
  <si>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</si>
  <si>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</si>
  <si>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</si>
  <si>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</si>
  <si>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</si>
  <si>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</si>
  <si>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</si>
  <si>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</si>
  <si>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</si>
  <si>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</si>
  <si>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</si>
  <si>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</si>
  <si>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</si>
  <si>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</si>
  <si>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</si>
  <si>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</si>
  <si>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</si>
  <si>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</si>
  <si>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</si>
  <si>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</si>
  <si>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</si>
  <si>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</si>
  <si>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</si>
  <si>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</si>
  <si>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</si>
  <si>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</si>
  <si>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</si>
  <si>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</si>
  <si>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</si>
  <si>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</si>
  <si>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</si>
  <si>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</si>
  <si>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</si>
  <si>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</si>
  <si>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</si>
  <si>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</si>
  <si>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</si>
  <si>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</si>
  <si>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</si>
  <si>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</si>
  <si>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</si>
  <si>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</si>
  <si>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</si>
  <si>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</si>
  <si>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</si>
  <si>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</si>
  <si>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</si>
  <si>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</si>
  <si>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</si>
  <si>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</si>
  <si>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</si>
  <si>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</si>
  <si>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</si>
  <si>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</si>
  <si>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</si>
  <si>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</si>
  <si>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</si>
  <si>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</si>
  <si>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</si>
  <si>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</si>
  <si>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</si>
  <si>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</si>
  <si>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</si>
  <si>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</si>
  <si>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</si>
  <si>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</si>
  <si>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</si>
  <si>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</si>
  <si>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</si>
  <si>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</si>
  <si>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</si>
  <si>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</si>
  <si>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</si>
  <si>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</si>
  <si>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</si>
  <si>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</si>
  <si>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</si>
  <si>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</si>
  <si>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</si>
  <si>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</si>
  <si>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</si>
  <si>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</si>
  <si>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</si>
  <si>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</si>
  <si>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</si>
  <si>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</si>
  <si>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</si>
  <si>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</si>
  <si>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</si>
  <si>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</si>
  <si>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</si>
  <si>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</si>
  <si>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</si>
  <si>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</si>
  <si>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</si>
  <si>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</si>
  <si>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</si>
  <si>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</si>
  <si>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</si>
  <si>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</si>
  <si>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</si>
  <si>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</si>
  <si>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</si>
  <si>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</si>
  <si>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</si>
  <si>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</si>
  <si>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</si>
  <si>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</si>
  <si>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</si>
  <si>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</si>
  <si>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</si>
  <si>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</si>
  <si>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</si>
  <si>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</si>
  <si>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</si>
  <si>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</si>
  <si>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</si>
  <si>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</si>
  <si>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</si>
  <si>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</si>
  <si>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</si>
  <si>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</si>
  <si>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</si>
  <si>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</si>
  <si>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</si>
  <si>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</si>
  <si>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</si>
  <si>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</si>
  <si>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</si>
  <si>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</si>
  <si>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</si>
  <si>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</si>
  <si>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</si>
  <si>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</si>
  <si>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</si>
  <si>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</si>
  <si>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</si>
  <si>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</si>
  <si>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</si>
  <si>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</si>
  <si>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</si>
  <si>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</si>
  <si>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</si>
  <si>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</si>
  <si>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</si>
  <si>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</si>
  <si>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</si>
  <si>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</si>
  <si>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</si>
  <si>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</si>
  <si>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</si>
  <si>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</si>
  <si>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</si>
  <si>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</si>
  <si>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</si>
  <si>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</si>
  <si>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</si>
  <si>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</si>
  <si>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</si>
  <si>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</si>
  <si>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</si>
  <si>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</si>
  <si>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</si>
  <si>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</si>
  <si>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</si>
  <si>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</si>
  <si>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</si>
  <si>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</si>
  <si>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</si>
  <si>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</si>
  <si>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</si>
  <si>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</si>
  <si>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</si>
  <si>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</si>
  <si>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</si>
  <si>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</si>
  <si>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</si>
  <si>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</si>
  <si>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</si>
  <si>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</si>
  <si>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</si>
  <si>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</si>
  <si>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</si>
  <si>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</si>
  <si>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</si>
  <si>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</si>
  <si>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</si>
  <si>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</si>
  <si>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</si>
  <si>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</si>
  <si>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</si>
  <si>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</si>
  <si>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</si>
  <si>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</si>
  <si>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</si>
  <si>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</si>
  <si>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</si>
  <si>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</si>
  <si>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</si>
  <si>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</si>
  <si>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</si>
  <si>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</si>
  <si>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</si>
  <si>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</si>
  <si>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</si>
  <si>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</si>
  <si>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</si>
  <si>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</si>
  <si>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</si>
  <si>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</si>
  <si>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</si>
  <si>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</si>
  <si>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</si>
  <si>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</si>
  <si>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</si>
  <si>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</si>
  <si>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</si>
  <si>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</si>
  <si>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</si>
  <si>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</si>
  <si>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</si>
  <si>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</si>
  <si>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</si>
  <si>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</si>
  <si>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</si>
  <si>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</si>
  <si>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</si>
  <si>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</si>
  <si>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</si>
  <si>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</si>
  <si>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</si>
  <si>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</si>
  <si>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</si>
  <si>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</si>
  <si>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</si>
  <si>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</si>
  <si>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</si>
  <si>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</si>
  <si>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</si>
  <si>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</si>
  <si>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</si>
  <si>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</si>
  <si>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</si>
  <si>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</si>
  <si>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</si>
  <si>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</si>
  <si>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</si>
  <si>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</si>
  <si>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</si>
  <si>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</si>
  <si>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</si>
  <si>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</si>
  <si>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</si>
  <si>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</si>
  <si>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</si>
  <si>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</si>
  <si>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</si>
  <si>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</si>
  <si>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</si>
  <si>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</si>
  <si>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</si>
  <si>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</si>
  <si>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</si>
  <si>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</si>
  <si>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</si>
  <si>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</si>
  <si>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</si>
  <si>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</si>
  <si>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</si>
  <si>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</si>
  <si>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</si>
  <si>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</si>
  <si>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</si>
  <si>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</si>
  <si>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</si>
  <si>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</si>
  <si>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</si>
  <si>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</si>
  <si>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</si>
  <si>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</si>
  <si>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</si>
  <si>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</si>
  <si>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</si>
  <si>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</si>
  <si>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</si>
  <si>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</si>
  <si>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</si>
  <si>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</si>
  <si>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</si>
  <si>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</si>
  <si>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</si>
  <si>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</si>
  <si>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</si>
  <si>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</si>
  <si>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</si>
  <si>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</si>
  <si>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</si>
  <si>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</si>
  <si>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</si>
  <si>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</si>
  <si>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</si>
  <si>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</si>
  <si>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</si>
  <si>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</si>
  <si>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</si>
  <si>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</si>
  <si>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</si>
  <si>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</si>
  <si>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</si>
  <si>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</si>
  <si>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</si>
  <si>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</si>
  <si>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</si>
  <si>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</si>
  <si>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</si>
  <si>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</si>
  <si>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</si>
  <si>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</si>
  <si>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</si>
  <si>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</si>
  <si>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</si>
  <si>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</si>
  <si>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</si>
  <si>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</si>
  <si>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</si>
  <si>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</si>
  <si>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</si>
  <si>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</si>
  <si>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</si>
  <si>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</si>
  <si>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</si>
  <si>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</si>
  <si>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</si>
  <si>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</si>
  <si>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</si>
  <si>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</si>
  <si>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</si>
  <si>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</si>
  <si>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</si>
  <si>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</si>
  <si>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</si>
  <si>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</si>
  <si>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</si>
  <si>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</si>
  <si>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</si>
  <si>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</si>
  <si>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</si>
  <si>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</si>
  <si>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</si>
  <si>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</si>
  <si>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</si>
  <si>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</si>
  <si>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</si>
  <si>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</si>
  <si>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</si>
  <si>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</si>
  <si>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</si>
  <si>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</si>
  <si>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</si>
  <si>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</si>
  <si>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</si>
  <si>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</si>
  <si>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</si>
  <si>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</si>
  <si>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</si>
  <si>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</si>
  <si>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</si>
  <si>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</si>
  <si>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</si>
  <si>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</si>
  <si>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</si>
  <si>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</si>
  <si>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</si>
  <si>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</si>
  <si>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</si>
  <si>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</si>
  <si>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</si>
  <si>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</si>
  <si>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</si>
  <si>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</si>
  <si>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</si>
  <si>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</si>
  <si>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</si>
  <si>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</si>
  <si>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</si>
  <si>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</si>
  <si>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</si>
  <si>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</si>
  <si>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</si>
  <si>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</si>
  <si>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</si>
  <si>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</si>
  <si>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</si>
  <si>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</si>
  <si>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</si>
  <si>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</si>
  <si>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</si>
  <si>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</si>
  <si>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</si>
  <si>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</si>
  <si>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</si>
  <si>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</si>
  <si>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</si>
  <si>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</si>
  <si>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</si>
  <si>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</si>
  <si>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</si>
  <si>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</si>
  <si>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</si>
  <si>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</si>
  <si>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</si>
  <si>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</si>
  <si>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</si>
  <si>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</si>
  <si>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</si>
  <si>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</si>
  <si>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</si>
  <si>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</si>
  <si>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</si>
  <si>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</si>
  <si>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</si>
  <si>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</si>
  <si>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</si>
  <si>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</si>
  <si>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</si>
  <si>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</si>
  <si>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</si>
  <si>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</si>
  <si>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</si>
  <si>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</si>
  <si>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</si>
  <si>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</si>
  <si>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</si>
  <si>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</si>
  <si>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</si>
  <si>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</si>
  <si>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</si>
  <si>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</si>
  <si>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</si>
  <si>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</si>
  <si>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</si>
  <si>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</si>
  <si>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</si>
  <si>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</si>
  <si>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</si>
  <si>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</si>
  <si>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</si>
  <si>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</si>
  <si>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</si>
  <si>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</si>
  <si>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</si>
  <si>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</si>
  <si>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</si>
  <si>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</si>
  <si>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</si>
  <si>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</si>
  <si>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</si>
  <si>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</si>
  <si>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</si>
  <si>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</si>
  <si>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</si>
  <si>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</si>
  <si>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</si>
  <si>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</si>
  <si>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</si>
  <si>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</si>
  <si>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</si>
  <si>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</si>
  <si>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</si>
  <si>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</si>
  <si>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</si>
  <si>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</si>
  <si>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</si>
  <si>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</si>
  <si>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</si>
  <si>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</si>
  <si>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</si>
  <si>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</si>
  <si>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</si>
  <si>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</si>
  <si>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</si>
  <si>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</si>
  <si>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</si>
  <si>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</si>
  <si>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</si>
  <si>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</si>
  <si>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</si>
  <si>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</si>
  <si>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</si>
  <si>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</si>
  <si>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</si>
  <si>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</si>
  <si>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</si>
  <si>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</si>
  <si>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</si>
  <si>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</si>
  <si>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</si>
  <si>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</si>
  <si>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</si>
  <si>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</si>
  <si>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</si>
  <si>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</si>
  <si>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</si>
  <si>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</si>
  <si>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</si>
  <si>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</si>
  <si>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</si>
  <si>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</si>
  <si>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</si>
  <si>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</si>
  <si>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</si>
  <si>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</si>
  <si>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</si>
  <si>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</si>
  <si>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</si>
  <si>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</si>
  <si>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</si>
  <si>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</si>
  <si>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</si>
  <si>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</si>
  <si>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</si>
  <si>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</si>
  <si>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</si>
  <si>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</si>
  <si>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</si>
  <si>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</si>
  <si>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</si>
  <si>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</si>
  <si>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</si>
  <si>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</si>
  <si>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</si>
  <si>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</si>
  <si>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</si>
  <si>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</si>
  <si>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</si>
  <si>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</si>
  <si>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</si>
  <si>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</si>
  <si>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</si>
  <si>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</si>
  <si>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</si>
  <si>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</si>
  <si>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</si>
  <si>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</si>
  <si>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</si>
  <si>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</si>
  <si>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</si>
  <si>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</si>
  <si>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</si>
  <si>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</si>
  <si>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</si>
  <si>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</si>
  <si>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</si>
  <si>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</si>
  <si>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</si>
  <si>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</si>
  <si>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</si>
  <si>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</si>
  <si>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</si>
  <si>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</si>
  <si>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</si>
  <si>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</si>
  <si>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</si>
  <si>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</si>
  <si>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</si>
  <si>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</si>
  <si>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</si>
  <si>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</si>
  <si>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</si>
  <si>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</si>
  <si>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</si>
  <si>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</si>
  <si>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</si>
  <si>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</si>
  <si>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</si>
  <si>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</si>
  <si>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</si>
  <si>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</si>
  <si>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</si>
  <si>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</si>
  <si>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</si>
  <si>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</si>
  <si>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</si>
  <si>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</si>
  <si>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</si>
  <si>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</si>
  <si>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</si>
  <si>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</si>
  <si>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</si>
  <si>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</si>
  <si>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</si>
  <si>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</si>
  <si>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</si>
  <si>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</si>
  <si>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</si>
  <si>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</si>
  <si>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</si>
  <si>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</si>
  <si>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</si>
  <si>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</si>
  <si>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</si>
  <si>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</si>
  <si>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</si>
  <si>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</si>
  <si>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</si>
  <si>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</si>
  <si>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</si>
  <si>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</si>
  <si>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</si>
  <si>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</si>
  <si>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</si>
  <si>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</si>
  <si>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</si>
  <si>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</si>
  <si>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</si>
  <si>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</si>
  <si>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</si>
  <si>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</si>
  <si>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</si>
  <si>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</si>
  <si>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</si>
  <si>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</si>
  <si>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</si>
  <si>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</si>
  <si>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</si>
  <si>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</si>
  <si>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</si>
  <si>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</si>
  <si>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</si>
  <si>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</si>
  <si>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</si>
  <si>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</si>
  <si>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</si>
  <si>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</si>
  <si>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</si>
  <si>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</si>
  <si>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</si>
  <si>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</si>
  <si>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</si>
  <si>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</si>
  <si>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</si>
  <si>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</si>
  <si>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</si>
  <si>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</si>
  <si>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</si>
  <si>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</si>
  <si>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</si>
  <si>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</si>
  <si>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</si>
  <si>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</si>
  <si>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</si>
  <si>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</si>
  <si>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</si>
  <si>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</si>
  <si>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</si>
  <si>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</si>
  <si>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</si>
  <si>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</si>
  <si>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</si>
  <si>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</si>
  <si>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</si>
  <si>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</si>
  <si>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</si>
  <si>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</si>
  <si>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</si>
  <si>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</si>
  <si>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</si>
  <si>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</si>
  <si>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</si>
  <si>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</si>
  <si>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</si>
  <si>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</si>
  <si>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</si>
  <si>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</si>
  <si>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</si>
  <si>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</si>
  <si>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</si>
  <si>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</si>
  <si>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</si>
  <si>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</si>
  <si>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</si>
  <si>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</si>
  <si>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</si>
  <si>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</si>
  <si>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</si>
  <si>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</si>
  <si>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</si>
  <si>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</si>
  <si>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</si>
  <si>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</si>
  <si>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</si>
  <si>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</si>
  <si>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</si>
  <si>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</si>
  <si>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</si>
  <si>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</si>
  <si>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</si>
  <si>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</si>
  <si>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</si>
  <si>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</si>
  <si>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</si>
  <si>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</si>
  <si>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</si>
  <si>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</si>
  <si>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</si>
  <si>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</si>
  <si>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</si>
  <si>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</si>
  <si>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</si>
  <si>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</si>
  <si>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</si>
  <si>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</si>
  <si>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</si>
  <si>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</si>
  <si>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</si>
  <si>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</si>
  <si>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</si>
  <si>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</si>
  <si>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</si>
  <si>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</si>
  <si>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</si>
  <si>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</si>
  <si>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</si>
  <si>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</si>
  <si>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</si>
  <si>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</si>
  <si>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</si>
  <si>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</si>
  <si>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</si>
  <si>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</si>
  <si>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</si>
  <si>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</si>
  <si>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</si>
  <si>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</si>
  <si>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</si>
  <si>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</si>
  <si>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</si>
  <si>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</si>
  <si>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</si>
  <si>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</si>
  <si>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</si>
  <si>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</si>
  <si>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</si>
  <si>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</si>
  <si>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</si>
  <si>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</si>
  <si>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</si>
  <si>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</si>
  <si>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</si>
  <si>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</si>
  <si>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</si>
  <si>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</si>
  <si>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</si>
  <si>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</si>
  <si>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</si>
  <si>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</si>
  <si>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</si>
  <si>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</si>
  <si>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</si>
  <si>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</si>
  <si>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</si>
  <si>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</si>
  <si>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</si>
  <si>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</si>
  <si>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</si>
  <si>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</si>
  <si>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</si>
  <si>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</si>
  <si>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</si>
  <si>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</si>
  <si>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</si>
  <si>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</si>
  <si>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</si>
  <si>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</si>
  <si>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</si>
  <si>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</si>
  <si>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</si>
  <si>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</si>
  <si>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</si>
  <si>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</si>
  <si>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</si>
  <si>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</si>
  <si>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</si>
  <si>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</si>
  <si>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</si>
  <si>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</si>
  <si>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</si>
  <si>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</si>
  <si>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</si>
  <si>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</si>
  <si>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</si>
  <si>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</si>
  <si>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</si>
  <si>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</si>
  <si>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</si>
  <si>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</si>
  <si>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</si>
  <si>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</si>
  <si>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</si>
  <si>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</si>
  <si>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</si>
  <si>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</si>
  <si>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</si>
  <si>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</si>
  <si>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</si>
  <si>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</si>
  <si>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</si>
  <si>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</si>
  <si>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</si>
  <si>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</si>
  <si>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</si>
  <si>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</si>
  <si>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</si>
  <si>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</si>
  <si>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</si>
  <si>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</si>
  <si>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</si>
  <si>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</si>
  <si>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</si>
  <si>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</si>
  <si>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</si>
  <si>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</si>
  <si>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</si>
  <si>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</si>
  <si>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</si>
  <si>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</si>
  <si>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</si>
  <si>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</si>
  <si>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</si>
  <si>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</si>
  <si>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</si>
  <si>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</si>
  <si>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</si>
  <si>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</si>
  <si>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</si>
  <si>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</si>
  <si>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</si>
  <si>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</si>
  <si>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</si>
  <si>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</si>
  <si>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</si>
  <si>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</si>
  <si>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</si>
  <si>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</si>
  <si>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</si>
  <si>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</si>
  <si>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</si>
  <si>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</si>
  <si>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</si>
  <si>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</si>
  <si>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</si>
  <si>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</si>
  <si>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</si>
  <si>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</si>
  <si>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</si>
  <si>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</si>
  <si>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</si>
  <si>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</si>
  <si>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</si>
  <si>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</si>
  <si>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</si>
  <si>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</si>
  <si>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</si>
  <si>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</si>
  <si>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</si>
  <si>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</si>
  <si>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</si>
  <si>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</si>
  <si>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</si>
  <si>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</si>
  <si>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</si>
  <si>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</si>
  <si>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</si>
  <si>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</si>
  <si>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</si>
  <si>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</si>
  <si>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</si>
  <si>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</si>
  <si>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</si>
  <si>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</si>
  <si>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</si>
  <si>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</si>
  <si>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</si>
  <si>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</si>
  <si>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</si>
  <si>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</si>
  <si>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</si>
  <si>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</si>
  <si>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</si>
  <si>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</si>
  <si>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</si>
  <si>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</si>
  <si>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</si>
  <si>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</si>
  <si>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</si>
  <si>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</si>
  <si>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</si>
  <si>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</si>
  <si>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</si>
  <si>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</si>
  <si>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</si>
  <si>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</si>
  <si>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</si>
  <si>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</si>
  <si>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</si>
  <si>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</si>
  <si>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</si>
  <si>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</si>
  <si>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</si>
  <si>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</si>
  <si>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</si>
  <si>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</si>
  <si>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</si>
  <si>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</si>
  <si>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</si>
  <si>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</si>
  <si>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</si>
  <si>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</si>
  <si>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</si>
  <si>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</si>
  <si>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</si>
  <si>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</si>
  <si>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</si>
  <si>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</si>
  <si>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</si>
  <si>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</si>
  <si>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</si>
  <si>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</si>
  <si>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</si>
  <si>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</si>
  <si>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</si>
  <si>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</si>
  <si>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</si>
  <si>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</si>
  <si>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</si>
  <si>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</si>
  <si>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</si>
  <si>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</si>
  <si>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</si>
  <si>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</si>
  <si>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</si>
  <si>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</si>
  <si>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</si>
  <si>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</si>
  <si>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</si>
  <si>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</si>
  <si>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</si>
  <si>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</si>
  <si>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</si>
  <si>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</si>
  <si>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</si>
  <si>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</si>
  <si>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</si>
  <si>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</si>
  <si>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</si>
  <si>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</si>
  <si>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</si>
  <si>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</si>
  <si>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</si>
  <si>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</si>
  <si>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</si>
  <si>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</si>
  <si>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</si>
  <si>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</si>
  <si>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</si>
  <si>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</si>
  <si>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</si>
  <si>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</si>
  <si>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</si>
  <si>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</si>
  <si>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</si>
  <si>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</si>
  <si>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</si>
  <si>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</si>
  <si>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</si>
  <si>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</si>
  <si>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</si>
  <si>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</si>
  <si>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</si>
  <si>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</si>
  <si>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</si>
  <si>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</si>
  <si>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</si>
  <si>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</si>
  <si>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</si>
  <si>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</si>
  <si>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</si>
  <si>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</si>
  <si>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</si>
  <si>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</si>
  <si>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</si>
  <si>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</si>
  <si>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</si>
  <si>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</si>
  <si>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</si>
  <si>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</si>
  <si>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</si>
  <si>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</si>
  <si>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</si>
  <si>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</si>
  <si>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</si>
  <si>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</si>
  <si>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</si>
  <si>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</si>
  <si>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</si>
  <si>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</si>
  <si>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</si>
  <si>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</si>
  <si>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</si>
  <si>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</si>
  <si>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</si>
  <si>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</si>
  <si>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</si>
  <si>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</si>
  <si>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</si>
  <si>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</si>
  <si>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</si>
  <si>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</si>
  <si>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</si>
  <si>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</si>
  <si>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</si>
  <si>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</si>
  <si>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</si>
  <si>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</si>
  <si>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</si>
  <si>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</si>
  <si>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</si>
  <si>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</si>
  <si>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</si>
  <si>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</si>
  <si>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</si>
  <si>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</si>
  <si>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</si>
  <si>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</si>
  <si>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</si>
  <si>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</si>
  <si>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</si>
  <si>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</si>
  <si>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</si>
  <si>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</si>
  <si>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</si>
  <si>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</si>
  <si>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</si>
  <si>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</si>
  <si>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</si>
  <si>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</si>
  <si>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</si>
  <si>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</si>
  <si>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</si>
  <si>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</si>
  <si>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</si>
  <si>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</si>
  <si>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</si>
  <si>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</si>
  <si>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</si>
  <si>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</si>
  <si>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</si>
  <si>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</si>
  <si>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</si>
  <si>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</si>
  <si>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</si>
  <si>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</si>
  <si>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</si>
  <si>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</si>
  <si>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</si>
  <si>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</si>
  <si>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</si>
  <si>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</si>
  <si>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</si>
  <si>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</si>
  <si>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</si>
  <si>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</si>
  <si>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</si>
  <si>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</si>
  <si>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</si>
  <si>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</si>
  <si>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</si>
  <si>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</si>
  <si>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</si>
  <si>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</si>
  <si>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</si>
  <si>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</si>
  <si>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</si>
  <si>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</si>
  <si>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</si>
  <si>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</si>
  <si>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</si>
  <si>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</si>
  <si>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</si>
  <si>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</si>
  <si>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</si>
  <si>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</si>
  <si>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</si>
  <si>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</si>
  <si>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</si>
  <si>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</si>
  <si>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</si>
  <si>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</si>
  <si>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</si>
  <si>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</si>
  <si>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</si>
  <si>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</si>
  <si>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</si>
  <si>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</si>
  <si>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</si>
  <si>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</si>
  <si>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</si>
  <si>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</si>
  <si>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</si>
  <si>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</si>
  <si>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</si>
  <si>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</si>
  <si>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</si>
  <si>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</si>
  <si>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</si>
  <si>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</si>
  <si>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</si>
  <si>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</si>
  <si>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</si>
  <si>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</si>
  <si>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</si>
  <si>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</si>
  <si>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</si>
  <si>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</si>
  <si>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</si>
  <si>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</si>
  <si>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</si>
  <si>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</si>
  <si>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</si>
  <si>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</si>
  <si>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</si>
  <si>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</si>
  <si>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</si>
  <si>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</si>
  <si>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</si>
  <si>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</si>
  <si>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</si>
  <si>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</si>
  <si>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</si>
  <si>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</si>
  <si>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</si>
  <si>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</si>
  <si>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</si>
  <si>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</si>
  <si>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</si>
  <si>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</si>
  <si>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</si>
  <si>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</si>
  <si>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</si>
  <si>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</si>
  <si>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</si>
  <si>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</si>
  <si>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</si>
  <si>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</si>
  <si>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</si>
  <si>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</si>
  <si>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</si>
  <si>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</si>
  <si>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</si>
  <si>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</si>
  <si>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</si>
  <si>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</si>
  <si>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</si>
  <si>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</si>
  <si>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</si>
  <si>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</si>
  <si>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</si>
  <si>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</si>
  <si>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</si>
  <si>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</si>
  <si>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</si>
  <si>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</si>
  <si>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</si>
  <si>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</si>
  <si>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</si>
  <si>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</si>
  <si>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</si>
  <si>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</si>
  <si>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</si>
  <si>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</si>
  <si>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</si>
  <si>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</si>
  <si>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</si>
  <si>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</si>
  <si>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</si>
  <si>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</si>
  <si>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</si>
  <si>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</si>
  <si>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</si>
  <si>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</si>
  <si>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</si>
  <si>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</si>
  <si>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</si>
  <si>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</si>
  <si>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</si>
  <si>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</si>
  <si>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</si>
  <si>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</si>
  <si>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</si>
  <si>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</si>
  <si>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</si>
  <si>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</si>
  <si>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</si>
  <si>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</si>
  <si>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</si>
  <si>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</si>
  <si>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</si>
  <si>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</si>
  <si>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</si>
  <si>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</si>
  <si>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</si>
  <si>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</si>
  <si>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</si>
  <si>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</si>
  <si>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</si>
  <si>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</si>
  <si>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</si>
  <si>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</si>
  <si>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</si>
  <si>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</si>
  <si>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</si>
  <si>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</si>
  <si>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</si>
  <si>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</si>
  <si>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</si>
  <si>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</si>
  <si>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</si>
  <si>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</si>
  <si>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</si>
  <si>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</si>
  <si>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</si>
  <si>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</si>
  <si>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</si>
  <si>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</si>
  <si>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</si>
  <si>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</si>
  <si>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</si>
  <si>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</si>
  <si>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</si>
  <si>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</si>
  <si>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</si>
  <si>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</si>
  <si>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</si>
  <si>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</si>
  <si>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</si>
  <si>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</si>
  <si>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</si>
  <si>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</si>
  <si>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</si>
  <si>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</si>
  <si>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</si>
  <si>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</si>
  <si>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</si>
  <si>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</si>
  <si>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</si>
  <si>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</si>
  <si>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</si>
  <si>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</si>
  <si>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</si>
  <si>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</si>
  <si>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</si>
  <si>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</si>
  <si>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</si>
  <si>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</si>
  <si>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</si>
  <si>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</si>
  <si>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</si>
  <si>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</si>
  <si>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</si>
  <si>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</si>
  <si>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</si>
  <si>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</si>
  <si>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</si>
  <si>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</si>
  <si>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</si>
  <si>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</si>
  <si>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</si>
  <si>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</si>
  <si>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</si>
  <si>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</si>
  <si>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</si>
  <si>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</si>
  <si>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</si>
  <si>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</si>
  <si>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</si>
  <si>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</si>
  <si>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</si>
  <si>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</si>
  <si>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</si>
  <si>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</si>
  <si>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</si>
  <si>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</si>
  <si>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</si>
  <si>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</si>
  <si>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</si>
  <si>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</si>
  <si>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</si>
  <si>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</si>
  <si>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</si>
  <si>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</si>
  <si>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</si>
  <si>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</si>
  <si>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</si>
  <si>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</si>
  <si>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</si>
  <si>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</si>
  <si>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</si>
  <si>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</si>
  <si>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</si>
  <si>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</si>
  <si>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</si>
  <si>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</si>
  <si>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</si>
  <si>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</si>
  <si>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</si>
  <si>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</si>
  <si>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</si>
  <si>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</si>
  <si>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</si>
  <si>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</si>
  <si>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</si>
  <si>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</si>
  <si>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</si>
  <si>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</si>
  <si>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</si>
  <si>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</si>
  <si>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</si>
  <si>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</si>
  <si>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</si>
  <si>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</si>
  <si>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</si>
  <si>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</si>
  <si>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</si>
  <si>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</si>
  <si>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</si>
  <si>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</si>
  <si>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</si>
  <si>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</si>
  <si>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</si>
  <si>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</si>
  <si>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</si>
  <si>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</si>
  <si>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</si>
  <si>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</si>
  <si>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</si>
  <si>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</si>
  <si>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</si>
  <si>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</si>
  <si>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</si>
  <si>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</si>
  <si>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</si>
  <si>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</si>
  <si>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</si>
  <si>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</si>
  <si>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</si>
  <si>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</si>
  <si>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</si>
  <si>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</si>
  <si>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</si>
  <si>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</si>
  <si>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</si>
  <si>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</si>
  <si>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</si>
  <si>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</si>
  <si>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</si>
  <si>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</si>
  <si>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</si>
  <si>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</si>
  <si>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</si>
  <si>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</si>
  <si>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</si>
  <si>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</si>
  <si>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</si>
  <si>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</si>
  <si>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</si>
  <si>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</si>
  <si>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</si>
  <si>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</si>
  <si>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</si>
  <si>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</si>
  <si>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</si>
  <si>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</si>
  <si>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</si>
  <si>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</si>
  <si>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</si>
  <si>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</si>
  <si>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</si>
  <si>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</si>
  <si>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</si>
  <si>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</si>
  <si>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</si>
  <si>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</si>
  <si>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</si>
  <si>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</si>
  <si>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</si>
  <si>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</si>
  <si>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</si>
  <si>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</si>
  <si>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</si>
  <si>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</si>
  <si>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</si>
  <si>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</si>
  <si>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</si>
  <si>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</si>
  <si>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</si>
  <si>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</si>
  <si>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</si>
  <si>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</si>
  <si>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</si>
  <si>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</si>
  <si>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</si>
  <si>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</si>
  <si>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</si>
  <si>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</si>
  <si>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</si>
  <si>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</si>
  <si>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</si>
  <si>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</si>
  <si>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</si>
  <si>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</si>
  <si>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</si>
  <si>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</si>
  <si>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</si>
  <si>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</si>
  <si>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</si>
  <si>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</si>
  <si>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</si>
  <si>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</si>
  <si>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</si>
  <si>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</si>
  <si>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</si>
  <si>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</si>
  <si>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</si>
  <si>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</si>
  <si>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</si>
  <si>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</si>
  <si>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</si>
  <si>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</si>
  <si>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</si>
  <si>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</si>
  <si>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</si>
  <si>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</si>
  <si>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</si>
  <si>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</si>
  <si>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</si>
  <si>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</si>
  <si>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</si>
  <si>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</si>
  <si>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</si>
  <si>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</si>
  <si>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</si>
  <si>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</si>
  <si>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</si>
  <si>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</si>
  <si>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</si>
  <si>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</si>
  <si>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</si>
  <si>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</si>
  <si>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</si>
  <si>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</si>
  <si>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</si>
  <si>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</si>
  <si>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</si>
  <si>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</si>
  <si>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</si>
  <si>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</si>
  <si>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</si>
  <si>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</si>
  <si>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</si>
  <si>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</si>
  <si>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</si>
  <si>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</si>
  <si>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</si>
  <si>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</si>
  <si>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</si>
  <si>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</si>
  <si>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</si>
  <si>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</si>
  <si>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</si>
  <si>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</si>
  <si>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</si>
  <si>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</si>
  <si>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</si>
  <si>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</si>
  <si>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</si>
  <si>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</si>
  <si>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</si>
  <si>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</si>
  <si>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</si>
  <si>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</si>
  <si>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</si>
  <si>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</si>
  <si>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</si>
  <si>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</si>
  <si>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</si>
  <si>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</si>
  <si>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</si>
  <si>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</si>
  <si>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</si>
  <si>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</si>
  <si>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</si>
  <si>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</si>
  <si>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</si>
  <si>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</si>
  <si>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</si>
  <si>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</si>
  <si>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</si>
  <si>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</si>
  <si>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</si>
  <si>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</si>
  <si>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</si>
  <si>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</si>
  <si>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</si>
  <si>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</si>
  <si>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</si>
  <si>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</si>
  <si>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</si>
  <si>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</si>
  <si>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</si>
  <si>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</si>
  <si>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</si>
  <si>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</si>
  <si>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</si>
  <si>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</si>
  <si>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</si>
  <si>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</si>
  <si>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</si>
  <si>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</si>
  <si>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</si>
  <si>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</si>
  <si>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</si>
  <si>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</si>
  <si>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</si>
  <si>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</si>
  <si>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</si>
  <si>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</si>
  <si>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</si>
  <si>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</si>
  <si>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</si>
  <si>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</si>
  <si>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</si>
  <si>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</si>
  <si>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</si>
  <si>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</si>
  <si>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</si>
  <si>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</si>
  <si>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</si>
  <si>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</si>
  <si>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</si>
  <si>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</si>
  <si>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</si>
  <si>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</si>
  <si>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</si>
  <si>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</si>
  <si>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</si>
  <si>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</si>
  <si>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</si>
  <si>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</si>
  <si>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</si>
  <si>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</si>
  <si>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</si>
  <si>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</si>
  <si>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</si>
  <si>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</si>
  <si>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</si>
  <si>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</si>
  <si>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</si>
  <si>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</si>
  <si>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</si>
  <si>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</si>
  <si>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</si>
  <si>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</si>
  <si>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</si>
  <si>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</si>
  <si>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</si>
  <si>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</si>
  <si>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</si>
  <si>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</si>
  <si>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</si>
  <si>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</si>
  <si>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</si>
  <si>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</si>
  <si>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</si>
  <si>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</si>
  <si>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</si>
  <si>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</si>
  <si>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</si>
  <si>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</si>
  <si>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</si>
  <si>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</si>
  <si>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</si>
  <si>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</si>
  <si>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</si>
  <si>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</si>
  <si>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</si>
  <si>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</si>
  <si>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</si>
  <si>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</si>
  <si>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</si>
  <si>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</si>
  <si>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</si>
  <si>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</si>
  <si>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</si>
  <si>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</si>
  <si>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</si>
  <si>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</si>
  <si>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</si>
  <si>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</si>
  <si>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</si>
  <si>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</si>
  <si>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</si>
  <si>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</si>
  <si>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</si>
  <si>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</si>
  <si>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</si>
  <si>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</si>
  <si>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</si>
  <si>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</si>
  <si>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</si>
  <si>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</si>
  <si>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</si>
  <si>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</si>
  <si>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</si>
  <si>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</si>
  <si>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</si>
  <si>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</si>
  <si>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</si>
  <si>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</si>
  <si>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</si>
  <si>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</si>
  <si>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</si>
  <si>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</si>
  <si>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</si>
  <si>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</si>
  <si>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</si>
  <si>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</si>
  <si>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</si>
  <si>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</si>
  <si>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</si>
  <si>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</si>
  <si>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</si>
  <si>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</si>
  <si>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</si>
  <si>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</si>
  <si>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</si>
  <si>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</si>
  <si>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</si>
  <si>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</si>
  <si>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</si>
  <si>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</si>
  <si>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</si>
  <si>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</si>
  <si>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</si>
  <si>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</si>
  <si>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</si>
  <si>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</si>
  <si>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</si>
  <si>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</si>
  <si>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</si>
  <si>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</si>
  <si>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</si>
  <si>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</si>
  <si>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</si>
  <si>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</si>
  <si>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</si>
  <si>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</si>
  <si>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</si>
  <si>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</si>
  <si>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</si>
  <si>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</si>
  <si>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</si>
  <si>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</si>
  <si>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</si>
  <si>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</si>
  <si>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</si>
  <si>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</si>
  <si>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</si>
  <si>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</si>
  <si>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</si>
  <si>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</si>
  <si>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</si>
  <si>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</si>
  <si>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</si>
  <si>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</si>
  <si>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</si>
  <si>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</si>
  <si>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</si>
  <si>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</si>
  <si>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</si>
  <si>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</si>
  <si>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</si>
  <si>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</si>
  <si>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</si>
  <si>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</si>
  <si>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</si>
  <si>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</si>
  <si>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</si>
  <si>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</si>
  <si>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</si>
  <si>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</si>
  <si>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</si>
  <si>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</si>
  <si>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</si>
  <si>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</si>
  <si>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</si>
  <si>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</si>
  <si>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</si>
  <si>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</si>
  <si>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</si>
  <si>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</si>
  <si>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</si>
  <si>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</si>
  <si>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</si>
  <si>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</si>
  <si>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</si>
  <si>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</si>
  <si>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</si>
  <si>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</si>
  <si>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</si>
  <si>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</si>
  <si>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</si>
  <si>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</si>
  <si>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</si>
  <si>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</si>
  <si>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</si>
  <si>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</si>
  <si>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</si>
  <si>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</si>
  <si>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</si>
  <si>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</si>
  <si>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</si>
  <si>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</si>
  <si>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</si>
  <si>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</si>
  <si>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</si>
  <si>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</si>
  <si>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</si>
  <si>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</si>
  <si>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</si>
  <si>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</si>
  <si>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</si>
  <si>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</si>
  <si>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</si>
  <si>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</si>
  <si>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</si>
  <si>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</si>
  <si>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</si>
  <si>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</si>
  <si>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</si>
  <si>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</si>
  <si>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</si>
  <si>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</si>
  <si>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</si>
  <si>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</si>
  <si>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</si>
  <si>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</si>
  <si>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</si>
  <si>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</si>
  <si>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</si>
  <si>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</si>
  <si>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</si>
  <si>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</si>
  <si>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</si>
  <si>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</si>
  <si>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</si>
  <si>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</si>
  <si>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</si>
  <si>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</si>
  <si>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</si>
  <si>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</si>
  <si>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</si>
  <si>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</si>
  <si>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</si>
  <si>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</si>
  <si>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</si>
  <si>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</si>
  <si>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</si>
  <si>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</si>
  <si>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</si>
  <si>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</si>
  <si>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</si>
  <si>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</si>
  <si>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</si>
  <si>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</si>
  <si>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</si>
  <si>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</si>
  <si>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</si>
  <si>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</si>
  <si>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</si>
  <si>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</si>
  <si>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</si>
  <si>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</si>
  <si>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</si>
  <si>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</si>
  <si>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</si>
  <si>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</si>
  <si>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</si>
  <si>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</si>
  <si>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</si>
  <si>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</si>
  <si>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</si>
  <si>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</si>
  <si>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</si>
  <si>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</si>
  <si>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</si>
  <si>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</si>
  <si>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</si>
  <si>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</si>
  <si>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</si>
  <si>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</si>
  <si>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</si>
  <si>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</si>
  <si>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</si>
  <si>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</si>
  <si>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</si>
  <si>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</si>
  <si>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</si>
  <si>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</si>
  <si>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</si>
  <si>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</si>
  <si>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</si>
  <si>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</si>
  <si>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</si>
  <si>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</si>
  <si>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</si>
  <si>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</si>
  <si>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</si>
  <si>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</si>
  <si>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</si>
  <si>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</si>
  <si>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</si>
  <si>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</si>
  <si>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</si>
  <si>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</si>
  <si>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</si>
  <si>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</si>
  <si>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</si>
  <si>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</si>
  <si>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</si>
  <si>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</si>
  <si>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</si>
  <si>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</si>
  <si>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</si>
  <si>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</si>
  <si>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</si>
  <si>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</si>
  <si>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</si>
  <si>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</si>
  <si>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</si>
  <si>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</si>
  <si>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</si>
  <si>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</si>
  <si>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</si>
  <si>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</si>
  <si>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</si>
  <si>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</si>
  <si>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</si>
  <si>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</si>
  <si>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</si>
  <si>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</si>
  <si>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</si>
  <si>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</si>
  <si>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</si>
  <si>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</si>
  <si>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</si>
  <si>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</si>
  <si>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</si>
  <si>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</si>
  <si>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</si>
  <si>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</si>
  <si>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</si>
  <si>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</si>
  <si>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</si>
  <si>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</si>
  <si>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</si>
  <si>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</si>
  <si>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</si>
  <si>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</si>
  <si>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</si>
  <si>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</si>
  <si>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</si>
  <si>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</si>
  <si>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</si>
  <si>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</si>
  <si>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</si>
  <si>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</si>
  <si>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</si>
  <si>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</si>
  <si>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</si>
  <si>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</si>
  <si>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</si>
  <si>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</si>
  <si>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</si>
  <si>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</si>
  <si>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</si>
  <si>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</si>
  <si>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</si>
  <si>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</si>
  <si>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</si>
  <si>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</si>
  <si>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</si>
  <si>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</si>
  <si>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</si>
  <si>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</si>
  <si>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</si>
  <si>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</si>
  <si>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</si>
  <si>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</si>
  <si>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</si>
  <si>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</si>
  <si>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</si>
  <si>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</si>
  <si>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</si>
  <si>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</si>
  <si>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</si>
  <si>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</si>
  <si>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</si>
  <si>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</si>
  <si>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</si>
  <si>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</si>
  <si>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</si>
  <si>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</si>
  <si>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</si>
  <si>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</si>
  <si>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</si>
  <si>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</si>
  <si>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</si>
  <si>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</si>
  <si>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</si>
  <si>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</si>
  <si>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</si>
  <si>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</si>
  <si>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</si>
  <si>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</si>
  <si>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</si>
  <si>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</si>
  <si>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</si>
  <si>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</si>
  <si>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</si>
  <si>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</si>
  <si>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</si>
  <si>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</si>
  <si>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</si>
  <si>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</si>
  <si>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</si>
  <si>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</si>
  <si>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</si>
  <si>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</si>
  <si>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</si>
  <si>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</si>
  <si>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</si>
  <si>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</si>
  <si>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</si>
  <si>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</si>
  <si>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</si>
  <si>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</si>
  <si>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</si>
  <si>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</si>
  <si>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</si>
  <si>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</si>
  <si>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</si>
  <si>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</si>
  <si>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</si>
  <si>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</si>
  <si>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</si>
  <si>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</si>
  <si>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</si>
  <si>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</si>
  <si>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</si>
  <si>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</si>
  <si>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</si>
  <si>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</si>
  <si>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</si>
  <si>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</si>
  <si>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</si>
  <si>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</si>
  <si>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</si>
  <si>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</si>
  <si>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</si>
  <si>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</si>
  <si>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</si>
  <si>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</si>
  <si>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</si>
  <si>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</si>
  <si>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</si>
  <si>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</si>
  <si>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</si>
  <si>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</si>
  <si>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</si>
  <si>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</si>
  <si>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</si>
  <si>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</si>
  <si>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</si>
  <si>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</si>
  <si>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</si>
  <si>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</si>
  <si>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</si>
  <si>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</si>
  <si>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</si>
  <si>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</si>
  <si>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</si>
  <si>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</si>
  <si>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</si>
  <si>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</si>
  <si>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</si>
  <si>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</si>
  <si>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</si>
  <si>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</si>
  <si>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</si>
  <si>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</si>
  <si>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</si>
  <si>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</si>
  <si>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</si>
  <si>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</si>
  <si>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</si>
  <si>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</si>
  <si>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</si>
  <si>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</si>
  <si>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</si>
  <si>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</si>
  <si>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</si>
  <si>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</si>
  <si>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</si>
  <si>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</si>
  <si>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</si>
  <si>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</si>
  <si>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</si>
  <si>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</si>
  <si>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</si>
  <si>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</si>
  <si>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</si>
  <si>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</si>
  <si>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</si>
  <si>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</si>
  <si>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</si>
  <si>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</si>
  <si>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</si>
  <si>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</si>
  <si>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</si>
  <si>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</si>
  <si>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</si>
  <si>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</si>
  <si>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</si>
  <si>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</si>
  <si>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</si>
  <si>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</si>
  <si>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</si>
  <si>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</si>
  <si>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</si>
  <si>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</si>
  <si>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</si>
  <si>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</si>
  <si>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</si>
  <si>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</si>
  <si>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</si>
  <si>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</si>
  <si>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</si>
  <si>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</si>
  <si>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</si>
  <si>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</si>
  <si>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</si>
  <si>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</si>
  <si>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</si>
  <si>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</si>
  <si>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</si>
  <si>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</si>
  <si>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</si>
  <si>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</si>
  <si>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</si>
  <si>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</si>
  <si>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</si>
  <si>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</si>
  <si>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</si>
  <si>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</si>
  <si>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</si>
  <si>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</si>
  <si>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</si>
  <si>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</si>
  <si>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</si>
  <si>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</si>
  <si>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</si>
  <si>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</si>
  <si>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</si>
  <si>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</si>
  <si>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</si>
  <si>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</si>
  <si>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</si>
  <si>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</si>
  <si>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</si>
  <si>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</si>
  <si>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</si>
  <si>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</si>
  <si>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</si>
  <si>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</si>
  <si>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</si>
  <si>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</si>
  <si>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</si>
  <si>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</si>
  <si>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</si>
  <si>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</si>
  <si>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</si>
  <si>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</si>
  <si>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</si>
  <si>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</si>
  <si>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</si>
  <si>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</si>
  <si>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</si>
  <si>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</si>
  <si>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</si>
  <si>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</si>
  <si>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</si>
  <si>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</si>
  <si>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</si>
  <si>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</si>
  <si>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</si>
  <si>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</si>
  <si>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</si>
  <si>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</si>
  <si>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</si>
  <si>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</si>
  <si>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</si>
  <si>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</si>
  <si>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</si>
  <si>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</si>
  <si>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</si>
  <si>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</si>
  <si>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</si>
  <si>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</si>
  <si>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</si>
  <si>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</si>
  <si>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</si>
  <si>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</si>
  <si>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</si>
  <si>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</si>
  <si>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</si>
  <si>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</si>
  <si>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</si>
  <si>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</si>
  <si>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</si>
  <si>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</si>
  <si>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</si>
  <si>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</si>
  <si>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</si>
  <si>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</si>
  <si>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</si>
  <si>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</si>
  <si>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</si>
  <si>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</si>
  <si>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</si>
  <si>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</si>
  <si>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</si>
  <si>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</si>
  <si>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</si>
  <si>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</si>
  <si>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</si>
  <si>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</si>
  <si>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</si>
  <si>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</si>
  <si>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</si>
  <si>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</si>
  <si>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</si>
  <si>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</si>
  <si>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</si>
  <si>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</si>
  <si>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</si>
  <si>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</si>
  <si>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</si>
  <si>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</si>
  <si>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</si>
  <si>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</si>
  <si>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</si>
  <si>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</si>
  <si>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</si>
  <si>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</si>
  <si>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</si>
  <si>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</si>
  <si>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</si>
  <si>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</si>
  <si>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</si>
  <si>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</si>
  <si>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</si>
  <si>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</si>
  <si>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</si>
  <si>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</si>
  <si>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</si>
  <si>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</si>
  <si>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</si>
  <si>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</si>
  <si>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</si>
  <si>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</si>
  <si>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</si>
  <si>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</si>
  <si>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</si>
  <si>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</si>
  <si>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</si>
  <si>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</si>
  <si>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</si>
  <si>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</si>
  <si>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</si>
  <si>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</si>
  <si>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</si>
  <si>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</si>
  <si>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</si>
  <si>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</si>
  <si>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</si>
  <si>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</si>
  <si>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</si>
  <si>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</si>
  <si>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</si>
  <si>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</si>
  <si>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</si>
  <si>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</si>
  <si>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</si>
  <si>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</si>
  <si>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</si>
  <si>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</si>
  <si>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</si>
  <si>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</si>
  <si>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</si>
  <si>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</si>
  <si>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</si>
  <si>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</si>
  <si>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</si>
  <si>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</si>
  <si>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</si>
  <si>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</si>
  <si>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</si>
  <si>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</si>
  <si>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</si>
  <si>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</si>
  <si>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</si>
  <si>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</si>
  <si>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</si>
  <si>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</si>
  <si>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</si>
  <si>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</si>
  <si>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</si>
  <si>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</si>
  <si>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</si>
  <si>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</si>
  <si>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</si>
  <si>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</si>
  <si>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</si>
  <si>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</si>
  <si>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</si>
  <si>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</si>
  <si>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</si>
  <si>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</si>
  <si>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</si>
  <si>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</si>
  <si>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</si>
  <si>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</si>
  <si>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</si>
  <si>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</si>
  <si>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</si>
  <si>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</si>
  <si>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</si>
  <si>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</si>
  <si>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</si>
  <si>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</si>
  <si>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</si>
  <si>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</si>
  <si>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</si>
  <si>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</si>
  <si>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</si>
  <si>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</si>
  <si>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</si>
  <si>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</si>
  <si>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</si>
  <si>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</si>
  <si>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</si>
  <si>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</si>
  <si>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</si>
  <si>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</si>
  <si>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</si>
  <si>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</si>
  <si>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</si>
  <si>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</si>
  <si>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</si>
  <si>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</si>
  <si>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</si>
  <si>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</si>
  <si>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</si>
  <si>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</si>
  <si>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</si>
  <si>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</si>
  <si>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</si>
  <si>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</si>
  <si>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</si>
  <si>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</si>
  <si>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</si>
  <si>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</si>
  <si>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</si>
  <si>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</si>
  <si>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</si>
  <si>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</si>
  <si>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</si>
  <si>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</si>
  <si>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</si>
  <si>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</si>
  <si>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</si>
  <si>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</si>
  <si>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</si>
  <si>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</si>
  <si>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</si>
  <si>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</si>
  <si>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</si>
  <si>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</si>
  <si>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</si>
  <si>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</si>
  <si>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</si>
  <si>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</si>
  <si>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</si>
  <si>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</si>
  <si>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</si>
  <si>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</si>
  <si>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</si>
  <si>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</si>
  <si>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</si>
  <si>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</si>
  <si>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</si>
  <si>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</si>
  <si>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</si>
  <si>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</si>
  <si>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</si>
  <si>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</si>
  <si>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</si>
  <si>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</si>
  <si>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</si>
  <si>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</si>
  <si>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</si>
  <si>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</si>
  <si>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</si>
  <si>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</si>
  <si>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</si>
  <si>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</si>
  <si>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</si>
  <si>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</si>
  <si>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</si>
  <si>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</si>
  <si>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</si>
  <si>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</si>
  <si>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</si>
  <si>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</si>
  <si>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</si>
  <si>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</si>
  <si>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</si>
  <si>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</si>
  <si>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</si>
  <si>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</si>
  <si>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</si>
  <si>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</si>
  <si>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</si>
  <si>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</si>
  <si>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</si>
  <si>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</si>
  <si>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</si>
  <si>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</si>
  <si>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</si>
  <si>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</si>
  <si>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</si>
  <si>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</si>
  <si>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</si>
  <si>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</si>
  <si>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</si>
  <si>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</si>
  <si>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</si>
  <si>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</si>
  <si>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</si>
  <si>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</si>
  <si>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</si>
  <si>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</si>
  <si>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</si>
  <si>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</si>
  <si>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</si>
  <si>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</si>
  <si>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</si>
  <si>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</si>
  <si>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</si>
  <si>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</si>
  <si>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</si>
  <si>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</si>
  <si>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</si>
  <si>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</si>
  <si>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</si>
  <si>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</si>
  <si>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</si>
  <si>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</si>
  <si>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</si>
  <si>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</si>
  <si>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</si>
  <si>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</si>
  <si>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</si>
  <si>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</si>
  <si>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</si>
  <si>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</si>
  <si>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</si>
  <si>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</si>
  <si>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</si>
  <si>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</si>
  <si>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</si>
  <si>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</si>
  <si>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</si>
  <si>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</si>
  <si>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</si>
  <si>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</si>
  <si>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</si>
  <si>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</si>
  <si>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</si>
  <si>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</si>
  <si>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</si>
  <si>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</si>
  <si>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</si>
  <si>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</si>
  <si>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</si>
  <si>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</si>
  <si>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</si>
  <si>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</si>
  <si>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</si>
  <si>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</si>
  <si>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</si>
  <si>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</si>
  <si>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</si>
  <si>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</si>
  <si>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</si>
  <si>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</si>
  <si>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</si>
  <si>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</si>
  <si>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</si>
  <si>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</si>
  <si>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</si>
  <si>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</si>
  <si>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</si>
  <si>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</si>
  <si>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</si>
  <si>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</si>
  <si>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</si>
  <si>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</si>
  <si>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</si>
  <si>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</si>
  <si>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</si>
  <si>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</si>
  <si>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</si>
  <si>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</si>
  <si>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</si>
  <si>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</si>
  <si>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</si>
  <si>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</si>
  <si>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</si>
  <si>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</si>
  <si>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</si>
  <si>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</si>
  <si>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</si>
  <si>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</si>
  <si>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</si>
  <si>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</si>
  <si>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</si>
  <si>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</si>
  <si>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</si>
  <si>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</si>
  <si>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</si>
  <si>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</si>
  <si>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</si>
  <si>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</si>
  <si>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</si>
  <si>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</si>
  <si>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</si>
  <si>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</si>
  <si>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</si>
  <si>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</si>
  <si>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</si>
  <si>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</si>
  <si>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</si>
  <si>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</si>
  <si>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</si>
  <si>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</si>
  <si>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</si>
  <si>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</si>
  <si>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</si>
  <si>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</si>
  <si>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</si>
  <si>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</si>
  <si>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</si>
  <si>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</si>
  <si>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</si>
  <si>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</si>
  <si>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</si>
  <si>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</si>
  <si>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</si>
  <si>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</si>
  <si>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</si>
  <si>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</si>
  <si>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</si>
  <si>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</si>
  <si>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</si>
  <si>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</si>
  <si>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</si>
  <si>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</si>
  <si>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</si>
  <si>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</si>
  <si>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</si>
  <si>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</si>
  <si>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</si>
  <si>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</si>
  <si>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</si>
  <si>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</si>
  <si>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</si>
  <si>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</si>
  <si>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</si>
  <si>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</si>
  <si>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</si>
  <si>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</si>
  <si>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</si>
  <si>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</si>
  <si>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</si>
  <si>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</si>
  <si>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</si>
  <si>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</si>
  <si>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</si>
  <si>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</si>
  <si>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</si>
  <si>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</si>
  <si>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</si>
  <si>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</si>
  <si>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</si>
  <si>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</si>
  <si>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</si>
  <si>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</si>
  <si>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</si>
  <si>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</si>
  <si>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</si>
  <si>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</si>
  <si>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</si>
  <si>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</si>
  <si>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</si>
  <si>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</si>
  <si>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</si>
  <si>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</si>
  <si>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</si>
  <si>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</si>
  <si>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</si>
  <si>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</si>
  <si>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</si>
  <si>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</si>
  <si>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</si>
  <si>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</si>
  <si>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</si>
  <si>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</si>
  <si>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</si>
  <si>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</si>
  <si>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</si>
  <si>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</si>
  <si>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</si>
  <si>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</si>
  <si>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</si>
  <si>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</si>
  <si>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</si>
  <si>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</si>
  <si>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</si>
  <si>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</si>
  <si>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</si>
  <si>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</si>
  <si>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</si>
  <si>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</si>
  <si>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</si>
  <si>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</si>
  <si>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</si>
  <si>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</si>
  <si>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</si>
  <si>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</si>
  <si>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</si>
  <si>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</si>
  <si>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</si>
  <si>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</si>
  <si>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</si>
  <si>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</si>
  <si>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</si>
  <si>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</si>
  <si>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</si>
  <si>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</si>
  <si>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</si>
  <si>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</si>
  <si>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</si>
  <si>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</si>
  <si>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</si>
  <si>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</si>
  <si>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</si>
  <si>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</si>
  <si>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</si>
  <si>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</si>
  <si>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</si>
  <si>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</si>
  <si>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</si>
  <si>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</si>
  <si>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</si>
  <si>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</si>
  <si>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</si>
  <si>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</si>
  <si>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</si>
  <si>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</si>
  <si>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</si>
  <si>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</si>
  <si>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</si>
  <si>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</si>
  <si>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</si>
  <si>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</si>
  <si>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</si>
  <si>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</si>
  <si>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</si>
  <si>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</si>
  <si>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</si>
  <si>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</si>
  <si>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</si>
  <si>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</si>
  <si>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</si>
  <si>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</si>
  <si>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</si>
  <si>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</si>
  <si>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</si>
  <si>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</si>
  <si>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</si>
  <si>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</si>
  <si>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</si>
  <si>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</si>
  <si>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</si>
  <si>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</si>
  <si>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</si>
  <si>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</si>
  <si>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</si>
  <si>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</si>
  <si>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</si>
  <si>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</si>
  <si>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</si>
  <si>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</si>
  <si>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</si>
  <si>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</si>
  <si>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</si>
  <si>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</si>
  <si>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</si>
  <si>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</si>
  <si>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</si>
  <si>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</si>
  <si>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</si>
  <si>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</si>
  <si>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</si>
  <si>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</si>
  <si>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</si>
  <si>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</si>
  <si>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</si>
  <si>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</si>
  <si>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</si>
  <si>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</si>
  <si>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</si>
  <si>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</si>
  <si>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</si>
  <si>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</si>
  <si>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</si>
  <si>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</si>
  <si>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</si>
  <si>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</si>
  <si>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</si>
  <si>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</si>
  <si>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</si>
  <si>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</si>
  <si>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</si>
  <si>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</si>
  <si>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</si>
  <si>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</si>
  <si>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</si>
  <si>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</si>
  <si>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</si>
  <si>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</si>
  <si>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</si>
  <si>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</si>
  <si>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</si>
  <si>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</si>
  <si>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</si>
  <si>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</si>
  <si>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</si>
  <si>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</si>
  <si>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</si>
  <si>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</si>
  <si>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</si>
  <si>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</si>
  <si>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</si>
  <si>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</si>
  <si>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</si>
  <si>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</si>
  <si>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</si>
  <si>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</si>
  <si>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</si>
  <si>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</si>
  <si>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</si>
  <si>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</si>
  <si>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</si>
  <si>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</si>
  <si>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</si>
  <si>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</si>
  <si>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</si>
  <si>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</si>
  <si>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</si>
  <si>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</si>
  <si>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</si>
  <si>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</si>
  <si>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</si>
  <si>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</si>
  <si>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</si>
  <si>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</si>
  <si>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</si>
  <si>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</si>
  <si>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</si>
  <si>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</si>
  <si>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</si>
  <si>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</si>
  <si>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</si>
  <si>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</si>
  <si>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</si>
  <si>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</si>
  <si>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</si>
  <si>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</si>
  <si>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</si>
  <si>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</si>
  <si>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</si>
  <si>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</si>
  <si>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</si>
  <si>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</si>
  <si>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</si>
  <si>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</si>
  <si>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</si>
  <si>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</si>
  <si>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</si>
  <si>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</si>
  <si>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</si>
  <si>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</si>
  <si>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</si>
  <si>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</si>
  <si>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</si>
  <si>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</si>
  <si>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</si>
  <si>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</si>
  <si>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</si>
  <si>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</si>
  <si>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</si>
  <si>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</si>
  <si>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</si>
  <si>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</si>
  <si>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</si>
  <si>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</si>
  <si>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</si>
  <si>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</si>
  <si>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</si>
  <si>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</si>
  <si>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</si>
  <si>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</si>
  <si>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</si>
  <si>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</si>
  <si>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</si>
  <si>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</si>
  <si>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</si>
  <si>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</si>
  <si>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</si>
  <si>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</si>
  <si>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</si>
  <si>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</si>
  <si>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</si>
  <si>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</si>
  <si>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</si>
  <si>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</si>
  <si>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</si>
  <si>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</si>
  <si>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</si>
  <si>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</si>
  <si>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</si>
  <si>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</si>
  <si>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</si>
  <si>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</si>
  <si>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</si>
  <si>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</si>
  <si>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</si>
  <si>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</si>
  <si>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</si>
  <si>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</si>
  <si>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</si>
  <si>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</si>
  <si>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</si>
  <si>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</si>
  <si>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</si>
  <si>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</si>
  <si>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</si>
  <si>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</si>
  <si>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</si>
  <si>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</si>
  <si>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</si>
  <si>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</si>
  <si>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</si>
  <si>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</si>
  <si>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</si>
  <si>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</si>
  <si>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</si>
  <si>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</si>
  <si>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</si>
  <si>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</si>
  <si>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</si>
  <si>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</si>
  <si>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</si>
  <si>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</si>
  <si>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</si>
  <si>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</si>
  <si>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</si>
  <si>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</si>
  <si>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</si>
  <si>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</si>
  <si>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</si>
  <si>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</si>
  <si>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</si>
  <si>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</si>
  <si>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</si>
  <si>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</si>
  <si>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</si>
  <si>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</si>
  <si>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</si>
  <si>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</si>
  <si>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</si>
  <si>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</si>
  <si>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</si>
  <si>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</si>
  <si>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</si>
  <si>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</si>
  <si>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</si>
  <si>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</si>
  <si>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</si>
  <si>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</si>
  <si>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</si>
  <si>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</si>
  <si>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</si>
  <si>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</si>
  <si>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</si>
  <si>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</si>
  <si>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</si>
  <si>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</si>
  <si>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</si>
  <si>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</si>
  <si>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</si>
  <si>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</si>
  <si>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</si>
  <si>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</si>
  <si>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</si>
  <si>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</si>
  <si>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</si>
  <si>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</si>
  <si>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</si>
  <si>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</si>
  <si>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</si>
  <si>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</si>
  <si>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</si>
  <si>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</si>
  <si>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</si>
  <si>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</si>
  <si>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</si>
  <si>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</si>
  <si>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</si>
  <si>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</si>
  <si>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</si>
  <si>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</si>
  <si>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</si>
  <si>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</si>
  <si>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</si>
  <si>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</si>
  <si>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</si>
  <si>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</si>
  <si>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</si>
  <si>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</si>
  <si>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</si>
  <si>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</si>
  <si>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</si>
  <si>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</si>
  <si>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</si>
  <si>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</si>
  <si>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</si>
  <si>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</si>
  <si>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</si>
  <si>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</si>
  <si>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</si>
  <si>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</si>
  <si>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</si>
  <si>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</si>
  <si>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</si>
  <si>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</si>
  <si>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</si>
  <si>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</si>
  <si>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</si>
  <si>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</si>
  <si>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</si>
  <si>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</si>
  <si>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</si>
  <si>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</si>
  <si>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</si>
  <si>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</si>
  <si>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</si>
  <si>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</si>
  <si>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</si>
  <si>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</si>
  <si>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</si>
  <si>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</si>
  <si>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</si>
  <si>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</si>
  <si>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</si>
  <si>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</si>
  <si>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</si>
  <si>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</si>
  <si>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</si>
  <si>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</si>
  <si>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</si>
  <si>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</si>
  <si>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</si>
  <si>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</si>
  <si>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</si>
  <si>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</si>
  <si>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</si>
  <si>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</si>
  <si>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</si>
  <si>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</si>
  <si>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</si>
  <si>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</si>
  <si>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</si>
  <si>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</si>
  <si>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</si>
  <si>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</si>
  <si>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</si>
  <si>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</si>
  <si>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</si>
  <si>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</si>
  <si>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</si>
  <si>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</si>
  <si>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</si>
  <si>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</si>
  <si>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</si>
  <si>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</si>
  <si>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</si>
  <si>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</si>
  <si>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</si>
  <si>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</si>
  <si>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</si>
  <si>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</si>
  <si>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</si>
  <si>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</si>
  <si>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</si>
  <si>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</si>
  <si>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</si>
  <si>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</si>
  <si>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</si>
  <si>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</si>
  <si>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</si>
  <si>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</si>
  <si>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</si>
  <si>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</si>
  <si>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</si>
  <si>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</si>
  <si>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</si>
  <si>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</si>
  <si>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</si>
  <si>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</si>
  <si>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</si>
  <si>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</si>
  <si>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</si>
  <si>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</si>
  <si>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</si>
  <si>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</si>
  <si>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</si>
  <si>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</si>
  <si>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</si>
  <si>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</si>
  <si>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</si>
  <si>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</si>
  <si>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</si>
  <si>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</si>
  <si>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</si>
  <si>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</si>
  <si>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</si>
  <si>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</si>
  <si>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</si>
  <si>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</si>
  <si>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</si>
  <si>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</si>
  <si>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</si>
  <si>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</si>
  <si>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</si>
  <si>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</si>
  <si>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</si>
  <si>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</si>
  <si>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</si>
  <si>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</si>
  <si>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</si>
  <si>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</si>
  <si>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</si>
  <si>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</si>
  <si>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</si>
  <si>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</si>
  <si>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</si>
  <si>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</si>
  <si>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</si>
  <si>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</si>
  <si>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</si>
  <si>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</si>
  <si>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</si>
  <si>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</si>
  <si>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</si>
  <si>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</si>
  <si>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</si>
  <si>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</si>
  <si>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</si>
  <si>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</si>
  <si>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</si>
  <si>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</si>
  <si>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</si>
  <si>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</si>
  <si>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</si>
  <si>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</si>
  <si>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</si>
  <si>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</si>
  <si>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</si>
  <si>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</si>
  <si>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</si>
  <si>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</si>
  <si>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</si>
  <si>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</si>
  <si>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</si>
  <si>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</si>
  <si>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</si>
  <si>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</si>
  <si>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</si>
  <si>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</si>
  <si>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</si>
  <si>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</si>
  <si>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</si>
  <si>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</si>
  <si>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</si>
  <si>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</si>
  <si>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</si>
  <si>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</si>
  <si>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</si>
  <si>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</si>
  <si>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</si>
  <si>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</si>
  <si>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</si>
  <si>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</si>
  <si>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</si>
  <si>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</si>
  <si>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</si>
  <si>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</si>
  <si>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</si>
  <si>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</si>
  <si>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</si>
  <si>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</si>
  <si>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</si>
  <si>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</si>
  <si>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</si>
  <si>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</si>
  <si>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</si>
  <si>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</si>
  <si>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</si>
  <si>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</si>
  <si>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</si>
  <si>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</si>
  <si>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</si>
  <si>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</si>
  <si>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</si>
  <si>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</si>
  <si>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</si>
  <si>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</si>
  <si>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</si>
  <si>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</si>
  <si>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</si>
  <si>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</si>
  <si>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</si>
  <si>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</si>
  <si>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</si>
  <si>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</si>
  <si>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</si>
  <si>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</si>
  <si>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</si>
  <si>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</si>
  <si>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</si>
  <si>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</si>
  <si>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</si>
  <si>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</si>
  <si>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</si>
  <si>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</si>
  <si>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</si>
  <si>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</si>
  <si>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</si>
  <si>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</si>
  <si>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</si>
  <si>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</si>
  <si>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</si>
  <si>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</si>
  <si>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</si>
  <si>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</si>
  <si>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</si>
  <si>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</si>
  <si>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</si>
  <si>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</si>
  <si>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</si>
  <si>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</si>
  <si>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</si>
  <si>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</si>
  <si>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</si>
  <si>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</si>
  <si>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</si>
  <si>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</si>
  <si>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</si>
  <si>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</si>
  <si>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</si>
  <si>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</si>
  <si>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</si>
  <si>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</si>
  <si>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</si>
  <si>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</si>
  <si>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</si>
  <si>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</si>
  <si>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</si>
  <si>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</si>
  <si>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</si>
  <si>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</si>
  <si>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</si>
  <si>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</si>
  <si>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</si>
  <si>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</si>
  <si>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</si>
  <si>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</si>
  <si>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</si>
  <si>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</si>
  <si>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</si>
  <si>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</si>
  <si>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</si>
  <si>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</si>
  <si>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</si>
  <si>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</si>
  <si>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</si>
  <si>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</si>
  <si>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</si>
  <si>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</si>
  <si>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</si>
  <si>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</si>
  <si>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</si>
  <si>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</si>
  <si>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</si>
  <si>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</si>
  <si>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</si>
  <si>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</si>
  <si>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</si>
  <si>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</si>
  <si>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</si>
  <si>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</si>
  <si>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</si>
  <si>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</si>
  <si>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</si>
  <si>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</si>
  <si>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</si>
  <si>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</si>
  <si>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</si>
  <si>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</si>
  <si>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</si>
  <si>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</si>
  <si>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</si>
  <si>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</si>
  <si>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</si>
  <si>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</si>
  <si>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</si>
  <si>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</si>
  <si>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</si>
  <si>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</si>
  <si>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</si>
  <si>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</si>
  <si>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</si>
  <si>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</si>
  <si>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</si>
  <si>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</si>
  <si>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</si>
  <si>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</si>
  <si>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</si>
  <si>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</si>
  <si>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</si>
  <si>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</si>
  <si>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</si>
  <si>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</si>
  <si>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</si>
  <si>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</si>
  <si>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</si>
  <si>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</si>
  <si>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</si>
  <si>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</si>
  <si>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</si>
  <si>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</si>
  <si>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</si>
  <si>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</si>
  <si>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</si>
  <si>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</si>
  <si>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</si>
  <si>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</si>
  <si>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</si>
  <si>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</si>
  <si>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</si>
  <si>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</si>
  <si>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</si>
  <si>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</si>
  <si>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</si>
  <si>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</si>
  <si>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</si>
  <si>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</si>
  <si>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</si>
  <si>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</si>
  <si>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</si>
  <si>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</si>
  <si>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</si>
  <si>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</si>
  <si>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</si>
  <si>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</si>
  <si>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</si>
  <si>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</si>
  <si>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</si>
  <si>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</si>
  <si>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</si>
  <si>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</si>
  <si>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</si>
  <si>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</si>
  <si>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</si>
  <si>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</si>
  <si>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</si>
  <si>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</si>
  <si>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</si>
  <si>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</si>
  <si>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</si>
  <si>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</si>
  <si>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</si>
  <si>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</si>
  <si>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</si>
  <si>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</si>
  <si>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</si>
  <si>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</si>
  <si>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</si>
  <si>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</si>
  <si>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</si>
  <si>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</si>
  <si>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</si>
  <si>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</si>
  <si>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</si>
  <si>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</si>
  <si>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</si>
  <si>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</si>
  <si>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</si>
  <si>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</si>
  <si>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</si>
  <si>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</si>
  <si>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</si>
  <si>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</si>
  <si>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</si>
  <si>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</si>
  <si>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</si>
  <si>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</si>
  <si>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</si>
  <si>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</si>
  <si>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</si>
  <si>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</si>
  <si>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</si>
  <si>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</si>
  <si>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</si>
  <si>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</si>
  <si>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</si>
  <si>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</si>
  <si>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</si>
  <si>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</si>
  <si>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</si>
  <si>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</si>
  <si>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</si>
  <si>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</si>
  <si>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</si>
  <si>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</si>
  <si>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</si>
  <si>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</si>
  <si>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</si>
  <si>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</si>
  <si>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</si>
  <si>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</si>
  <si>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</si>
  <si>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</si>
  <si>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</si>
  <si>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</si>
  <si>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</si>
  <si>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</si>
  <si>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</si>
  <si>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</si>
  <si>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</si>
  <si>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</si>
  <si>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</si>
  <si>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</si>
  <si>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</si>
  <si>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</si>
  <si>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</si>
  <si>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</si>
  <si>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</si>
  <si>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</si>
  <si>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</si>
  <si>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</si>
  <si>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</si>
  <si>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</si>
  <si>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</si>
  <si>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</si>
  <si>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</si>
  <si>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</si>
  <si>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</si>
  <si>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</si>
  <si>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</si>
  <si>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</si>
  <si>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</si>
  <si>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</si>
  <si>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</si>
  <si>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</si>
  <si>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</si>
  <si>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</si>
  <si>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</si>
  <si>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</si>
  <si>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</si>
  <si>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</si>
  <si>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</si>
  <si>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</si>
  <si>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</si>
  <si>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</si>
  <si>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</si>
  <si>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</si>
  <si>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</si>
  <si>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</si>
  <si>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</si>
  <si>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</si>
  <si>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</si>
  <si>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</si>
  <si>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</si>
  <si>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</si>
  <si>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</si>
  <si>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</si>
  <si>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</si>
  <si>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</si>
  <si>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</si>
  <si>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</si>
  <si>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</si>
  <si>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</si>
  <si>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</si>
  <si>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</si>
  <si>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</si>
  <si>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</si>
  <si>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</si>
  <si>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</si>
  <si>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</si>
  <si>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</si>
  <si>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</si>
  <si>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</si>
  <si>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</si>
  <si>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</si>
  <si>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</si>
  <si>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</si>
  <si>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</si>
  <si>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</si>
  <si>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</si>
  <si>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</si>
  <si>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</si>
  <si>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</si>
  <si>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</si>
  <si>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</si>
  <si>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</si>
  <si>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</si>
  <si>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</si>
  <si>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</si>
  <si>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</si>
  <si>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</si>
  <si>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</si>
  <si>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</si>
  <si>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</si>
  <si>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</si>
  <si>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</si>
  <si>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</si>
  <si>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</si>
  <si>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</si>
  <si>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</si>
  <si>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</si>
  <si>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</si>
  <si>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</si>
  <si>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</si>
  <si>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</si>
  <si>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</si>
  <si>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</si>
  <si>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</si>
  <si>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</si>
  <si>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</si>
  <si>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</si>
  <si>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</si>
  <si>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</si>
  <si>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</si>
  <si>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</si>
  <si>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</si>
  <si>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</si>
  <si>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</si>
  <si>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</si>
  <si>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</si>
  <si>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</si>
  <si>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</si>
  <si>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</si>
  <si>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</si>
  <si>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</si>
  <si>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</si>
  <si>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</si>
  <si>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</si>
  <si>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</si>
  <si>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</si>
  <si>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</si>
  <si>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</si>
  <si>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</si>
  <si>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</si>
  <si>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</si>
  <si>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</si>
  <si>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</si>
  <si>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</si>
  <si>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</si>
  <si>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</si>
  <si>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</si>
  <si>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</si>
  <si>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</si>
  <si>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</si>
  <si>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</si>
  <si>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</si>
  <si>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</si>
  <si>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</si>
  <si>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</si>
  <si>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</si>
  <si>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</si>
  <si>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</si>
  <si>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</si>
  <si>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</si>
  <si>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</si>
  <si>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</si>
  <si>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</si>
  <si>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</si>
  <si>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</si>
  <si>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</si>
  <si>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</si>
  <si>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</si>
  <si>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</si>
  <si>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</si>
  <si>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</si>
  <si>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</si>
  <si>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</si>
  <si>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</si>
  <si>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</si>
  <si>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</si>
  <si>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</si>
  <si>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</si>
  <si>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</si>
  <si>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</si>
  <si>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</si>
  <si>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</si>
  <si>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</si>
  <si>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</si>
  <si>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</si>
  <si>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</si>
  <si>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</si>
  <si>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</si>
  <si>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</si>
  <si>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</si>
  <si>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</si>
  <si>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</si>
  <si>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</si>
  <si>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</si>
  <si>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</si>
  <si>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</si>
  <si>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</si>
  <si>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</si>
  <si>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</si>
  <si>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</si>
  <si>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</si>
  <si>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</si>
  <si>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</si>
  <si>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</si>
  <si>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</si>
  <si>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</si>
  <si>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</si>
  <si>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</si>
  <si>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</si>
  <si>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</si>
  <si>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</si>
  <si>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</si>
  <si>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</si>
  <si>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</si>
  <si>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</si>
  <si>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</si>
  <si>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</si>
  <si>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</si>
  <si>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</si>
  <si>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</si>
  <si>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</si>
  <si>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</si>
  <si>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</si>
  <si>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</si>
  <si>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</si>
  <si>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</si>
  <si>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</si>
  <si>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</si>
  <si>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</si>
  <si>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</si>
  <si>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</si>
  <si>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</si>
  <si>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</si>
  <si>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</si>
  <si>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</si>
  <si>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</si>
  <si>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</si>
  <si>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</si>
  <si>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</si>
  <si>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</si>
  <si>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</si>
  <si>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</si>
  <si>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</si>
  <si>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</si>
  <si>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</si>
  <si>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</si>
  <si>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</si>
  <si>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</si>
  <si>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</si>
  <si>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</si>
  <si>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</si>
  <si>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</si>
  <si>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</si>
  <si>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</si>
  <si>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</si>
  <si>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</si>
  <si>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</si>
  <si>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</si>
  <si>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</si>
  <si>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</si>
  <si>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</si>
  <si>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</si>
  <si>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</si>
  <si>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</si>
  <si>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</si>
  <si>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</si>
  <si>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</si>
  <si>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</si>
  <si>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</si>
  <si>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</si>
  <si>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</si>
  <si>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</si>
  <si>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</si>
  <si>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</si>
  <si>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</si>
  <si>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</si>
  <si>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</si>
  <si>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</si>
  <si>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</si>
  <si>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</si>
  <si>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</si>
  <si>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</si>
  <si>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</si>
  <si>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</si>
  <si>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</si>
  <si>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</si>
  <si>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</si>
  <si>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</si>
  <si>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</si>
  <si>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</si>
  <si>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</si>
  <si>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</si>
  <si>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</si>
  <si>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</si>
  <si>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</si>
  <si>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</si>
  <si>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</si>
  <si>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</si>
  <si>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</si>
  <si>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</si>
  <si>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</si>
  <si>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</si>
  <si>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</si>
  <si>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</si>
  <si>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</si>
  <si>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</si>
  <si>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</si>
  <si>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</si>
  <si>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</si>
  <si>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</si>
  <si>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</si>
  <si>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</si>
  <si>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</si>
  <si>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</si>
  <si>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</si>
  <si>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</si>
  <si>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</si>
  <si>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</si>
  <si>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</si>
  <si>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</si>
  <si>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</si>
  <si>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</si>
  <si>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</si>
  <si>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</si>
  <si>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</si>
  <si>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</si>
  <si>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</si>
  <si>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</si>
  <si>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</si>
  <si>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</si>
  <si>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</si>
  <si>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</si>
  <si>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</si>
  <si>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</si>
  <si>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</si>
  <si>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</si>
  <si>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</si>
  <si>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</si>
  <si>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</si>
  <si>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</si>
  <si>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</si>
  <si>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</si>
  <si>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</si>
  <si>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</si>
  <si>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</si>
  <si>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</si>
  <si>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</si>
  <si>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</si>
  <si>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</si>
  <si>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</si>
  <si>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</si>
  <si>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</si>
  <si>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</si>
  <si>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</si>
  <si>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</si>
  <si>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</si>
  <si>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</si>
  <si>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</si>
  <si>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</si>
  <si>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</si>
  <si>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</si>
  <si>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</si>
  <si>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</si>
  <si>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</si>
  <si>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</si>
  <si>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</si>
  <si>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</si>
  <si>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</si>
  <si>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</si>
  <si>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</si>
  <si>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</si>
  <si>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</si>
  <si>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</si>
  <si>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</si>
  <si>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</si>
  <si>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</si>
  <si>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</si>
  <si>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</si>
  <si>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</si>
  <si>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</si>
  <si>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</si>
  <si>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</si>
  <si>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</si>
  <si>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</si>
  <si>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</si>
  <si>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</si>
  <si>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</si>
  <si>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</si>
  <si>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</si>
  <si>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</si>
  <si>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</si>
  <si>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</si>
  <si>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</si>
  <si>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</si>
  <si>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</si>
  <si>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</si>
  <si>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</si>
  <si>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</si>
  <si>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</si>
  <si>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</si>
  <si>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</si>
  <si>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</si>
  <si>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</si>
  <si>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</si>
  <si>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</si>
  <si>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</si>
  <si>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</si>
  <si>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</si>
  <si>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</si>
  <si>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</si>
  <si>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</si>
  <si>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</si>
  <si>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</si>
  <si>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</si>
  <si>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</si>
  <si>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</si>
  <si>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</si>
  <si>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</si>
  <si>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</si>
  <si>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</si>
  <si>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</si>
  <si>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</si>
  <si>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</si>
  <si>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</si>
  <si>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</si>
  <si>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</si>
  <si>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</si>
  <si>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</si>
  <si>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</si>
  <si>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</si>
  <si>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</si>
  <si>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</si>
  <si>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</si>
  <si>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</si>
  <si>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</si>
  <si>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</si>
  <si>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</si>
  <si>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</si>
  <si>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</si>
  <si>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</si>
  <si>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</si>
  <si>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</si>
  <si>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</si>
  <si>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</si>
  <si>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</si>
  <si>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</si>
  <si>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</si>
  <si>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</si>
  <si>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</si>
  <si>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</si>
  <si>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</si>
  <si>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</si>
  <si>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</si>
  <si>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</si>
  <si>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</si>
  <si>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</si>
  <si>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</si>
  <si>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</si>
  <si>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</si>
  <si>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</si>
  <si>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</si>
  <si>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</si>
  <si>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</si>
  <si>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</si>
  <si>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</si>
  <si>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</si>
  <si>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</si>
  <si>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</si>
  <si>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</si>
  <si>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</si>
  <si>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</si>
  <si>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</si>
  <si>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</si>
  <si>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</si>
  <si>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</si>
  <si>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</si>
  <si>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</si>
  <si>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</si>
  <si>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</si>
  <si>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</si>
  <si>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</si>
  <si>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</si>
  <si>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</si>
  <si>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</si>
  <si>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</si>
  <si>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</si>
  <si>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</si>
  <si>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</si>
  <si>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</si>
  <si>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</si>
  <si>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</si>
  <si>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</si>
  <si>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</si>
  <si>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</si>
  <si>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</si>
  <si>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</si>
  <si>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</si>
  <si>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</si>
  <si>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</si>
  <si>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</si>
  <si>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</si>
  <si>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</si>
  <si>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</si>
  <si>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</si>
  <si>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</si>
  <si>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</si>
  <si>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</si>
  <si>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</si>
  <si>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</si>
  <si>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</si>
  <si>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</si>
  <si>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</si>
  <si>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</si>
  <si>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</si>
  <si>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</si>
  <si>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</si>
  <si>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</si>
  <si>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</si>
  <si>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</si>
  <si>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</si>
  <si>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</si>
  <si>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</si>
  <si>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</si>
  <si>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</si>
  <si>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</si>
  <si>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</si>
  <si>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</si>
  <si>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</si>
  <si>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</si>
  <si>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</si>
  <si>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</si>
  <si>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</si>
  <si>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</si>
  <si>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</si>
  <si>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</si>
  <si>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</si>
  <si>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</si>
  <si>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</si>
  <si>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</si>
  <si>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</si>
  <si>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</si>
  <si>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</si>
  <si>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</si>
  <si>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</si>
  <si>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</si>
  <si>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</si>
  <si>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</si>
  <si>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</si>
  <si>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</si>
  <si>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</si>
  <si>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</si>
  <si>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</si>
  <si>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</si>
  <si>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</si>
  <si>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</si>
  <si>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</si>
  <si>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</si>
  <si>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</si>
  <si>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</si>
  <si>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</si>
  <si>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</si>
  <si>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</si>
  <si>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</si>
  <si>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</si>
  <si>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</si>
  <si>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</si>
  <si>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</si>
  <si>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</si>
  <si>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</si>
  <si>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</si>
  <si>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</si>
  <si>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</si>
  <si>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</si>
  <si>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</si>
  <si>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</si>
  <si>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</si>
  <si>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</si>
  <si>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</si>
  <si>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</si>
  <si>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</si>
  <si>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</si>
  <si>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</si>
  <si>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</si>
  <si>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</si>
  <si>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</si>
  <si>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</si>
  <si>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</si>
  <si>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</si>
  <si>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</si>
  <si>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</si>
  <si>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</si>
  <si>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</si>
  <si>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</si>
  <si>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</si>
  <si>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</si>
  <si>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</si>
  <si>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</si>
  <si>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</si>
  <si>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</si>
  <si>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</si>
  <si>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</si>
  <si>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</si>
  <si>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</si>
  <si>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</si>
  <si>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</si>
  <si>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</si>
  <si>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</si>
  <si>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</si>
  <si>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</si>
  <si>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</si>
  <si>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</si>
  <si>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</si>
  <si>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</si>
  <si>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</si>
  <si>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</si>
  <si>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</si>
  <si>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</si>
  <si>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</si>
  <si>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</si>
  <si>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</si>
  <si>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</si>
  <si>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</si>
  <si>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</si>
  <si>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</si>
  <si>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</si>
  <si>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</si>
  <si>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</si>
  <si>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</si>
  <si>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</si>
  <si>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</si>
  <si>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</si>
  <si>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</si>
  <si>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</si>
  <si>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</si>
  <si>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</si>
  <si>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</si>
  <si>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</si>
  <si>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</si>
  <si>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</si>
  <si>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</si>
  <si>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</si>
  <si>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</si>
  <si>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</si>
  <si>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</si>
  <si>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</si>
  <si>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</si>
  <si>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</si>
  <si>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</si>
  <si>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</si>
  <si>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</si>
  <si>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</si>
  <si>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</si>
  <si>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</si>
  <si>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</si>
  <si>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</si>
  <si>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</si>
  <si>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</si>
  <si>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</si>
  <si>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</si>
  <si>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</si>
  <si>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</si>
  <si>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</si>
  <si>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</si>
  <si>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</si>
  <si>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</si>
  <si>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</si>
  <si>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</si>
  <si>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</si>
  <si>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</si>
  <si>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</si>
  <si>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</si>
  <si>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</si>
  <si>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</si>
  <si>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</si>
  <si>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</si>
  <si>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</si>
  <si>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</si>
  <si>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</si>
  <si>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</si>
  <si>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</si>
  <si>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</si>
  <si>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</si>
  <si>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</si>
  <si>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</si>
  <si>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</si>
  <si>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</si>
  <si>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</si>
  <si>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</si>
  <si>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</si>
  <si>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</si>
  <si>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</si>
  <si>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</si>
  <si>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</si>
  <si>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</si>
  <si>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</si>
  <si>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</si>
  <si>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</si>
  <si>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</si>
  <si>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</si>
  <si>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</si>
  <si>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</si>
  <si>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</si>
  <si>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</si>
  <si>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</si>
  <si>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</si>
  <si>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</si>
  <si>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</si>
  <si>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</si>
  <si>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</si>
  <si>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</si>
  <si>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</si>
  <si>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</si>
  <si>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</si>
  <si>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</si>
  <si>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</si>
  <si>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</si>
  <si>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</si>
  <si>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</si>
  <si>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</si>
  <si>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</si>
  <si>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</si>
  <si>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</si>
  <si>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</si>
  <si>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</si>
  <si>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</si>
  <si>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</si>
  <si>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</si>
  <si>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</si>
  <si>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</si>
  <si>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</si>
  <si>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</si>
  <si>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</si>
  <si>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</si>
  <si>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</si>
  <si>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</si>
  <si>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</si>
  <si>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</si>
  <si>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</si>
  <si>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</si>
  <si>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</si>
  <si>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</si>
  <si>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</si>
  <si>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</si>
  <si>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</si>
  <si>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</si>
  <si>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</si>
  <si>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</si>
  <si>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</si>
  <si>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</si>
  <si>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</si>
  <si>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</si>
  <si>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</si>
  <si>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</si>
  <si>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</si>
  <si>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</si>
  <si>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</si>
  <si>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</si>
  <si>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</si>
  <si>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</si>
  <si>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</si>
  <si>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</si>
  <si>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</si>
  <si>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</si>
  <si>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</si>
  <si>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</si>
  <si>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</si>
  <si>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</si>
  <si>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</si>
  <si>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</si>
  <si>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</si>
  <si>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</si>
  <si>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</si>
  <si>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</si>
  <si>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</si>
  <si>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</si>
  <si>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</si>
  <si>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</si>
  <si>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</si>
  <si>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</si>
  <si>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</si>
  <si>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</si>
  <si>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</si>
  <si>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</si>
  <si>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</si>
  <si>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</si>
  <si>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</si>
  <si>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</si>
  <si>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</si>
  <si>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</si>
  <si>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</si>
  <si>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</si>
  <si>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</si>
  <si>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</si>
  <si>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</si>
  <si>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</si>
  <si>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</si>
  <si>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</si>
  <si>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</si>
  <si>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</si>
  <si>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</si>
  <si>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</si>
  <si>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</si>
  <si>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</si>
  <si>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</si>
  <si>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</si>
  <si>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</si>
  <si>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</si>
  <si>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</si>
  <si>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</si>
  <si>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</si>
  <si>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</si>
  <si>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</si>
  <si>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</si>
  <si>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</si>
  <si>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</si>
  <si>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</si>
  <si>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</si>
  <si>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</si>
  <si>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</si>
  <si>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</si>
  <si>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</si>
  <si>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</si>
  <si>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</si>
  <si>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</si>
  <si>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</si>
  <si>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</si>
  <si>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</si>
  <si>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</si>
  <si>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</si>
  <si>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</si>
  <si>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</si>
  <si>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</si>
  <si>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</si>
  <si>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</si>
  <si>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</si>
  <si>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</si>
  <si>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</si>
  <si>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</si>
  <si>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</si>
  <si>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</si>
  <si>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</si>
  <si>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</si>
  <si>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</si>
  <si>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</si>
  <si>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</si>
  <si>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</si>
  <si>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</si>
  <si>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</si>
  <si>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</si>
  <si>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</si>
  <si>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</si>
  <si>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</si>
  <si>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</si>
  <si>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</si>
  <si>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</si>
  <si>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</si>
  <si>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</si>
  <si>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</si>
  <si>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</si>
  <si>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</si>
  <si>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</si>
  <si>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</si>
  <si>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</si>
  <si>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</si>
  <si>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</si>
  <si>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</si>
  <si>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</si>
  <si>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</si>
  <si>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</si>
  <si>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</si>
  <si>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</si>
  <si>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</si>
  <si>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</si>
  <si>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</si>
  <si>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</si>
  <si>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</si>
  <si>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</si>
  <si>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</si>
  <si>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</si>
  <si>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</si>
  <si>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</si>
  <si>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</si>
  <si>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</si>
  <si>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</si>
  <si>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</si>
  <si>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</si>
  <si>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</si>
  <si>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</si>
  <si>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</si>
  <si>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</si>
  <si>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</si>
  <si>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</si>
  <si>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</si>
  <si>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</si>
  <si>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</si>
  <si>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</si>
  <si>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</si>
  <si>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</si>
  <si>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</si>
  <si>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</si>
  <si>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</si>
  <si>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</si>
  <si>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</si>
  <si>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</si>
  <si>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</si>
  <si>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</si>
  <si>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</si>
  <si>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</si>
  <si>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</si>
  <si>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</si>
  <si>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</si>
  <si>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</si>
  <si>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</si>
  <si>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</si>
  <si>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</si>
  <si>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</si>
  <si>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</si>
  <si>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</si>
  <si>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</si>
  <si>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</si>
  <si>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</si>
  <si>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</si>
  <si>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</si>
  <si>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</si>
  <si>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</si>
  <si>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</si>
  <si>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</si>
  <si>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</si>
  <si>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</si>
  <si>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</si>
  <si>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</si>
  <si>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</si>
  <si>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</si>
  <si>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</si>
  <si>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</si>
  <si>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</si>
  <si>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</si>
  <si>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</si>
  <si>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</si>
  <si>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</si>
  <si>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</si>
  <si>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</si>
  <si>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</si>
  <si>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</si>
  <si>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</si>
  <si>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</si>
  <si>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</si>
  <si>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</si>
  <si>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</si>
  <si>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</si>
  <si>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</si>
  <si>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</si>
  <si>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</si>
  <si>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</si>
  <si>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</si>
  <si>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</si>
  <si>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</si>
  <si>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</si>
  <si>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</si>
  <si>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</si>
  <si>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</si>
  <si>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</si>
  <si>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</si>
  <si>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</si>
  <si>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</si>
  <si>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</si>
  <si>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</si>
  <si>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</si>
  <si>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</si>
  <si>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</si>
  <si>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</si>
  <si>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</si>
  <si>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</si>
  <si>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</si>
  <si>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</si>
  <si>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</si>
  <si>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</si>
  <si>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</si>
  <si>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</si>
  <si>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</si>
  <si>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</si>
  <si>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</si>
  <si>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</si>
  <si>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</si>
  <si>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</si>
  <si>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</si>
  <si>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</si>
  <si>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</si>
  <si>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</si>
  <si>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</si>
  <si>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</si>
  <si>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</si>
  <si>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</si>
  <si>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</si>
  <si>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</si>
  <si>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</si>
  <si>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</si>
  <si>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</si>
  <si>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</si>
  <si>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</si>
  <si>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</si>
  <si>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</si>
  <si>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</si>
  <si>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</si>
  <si>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</si>
  <si>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</si>
  <si>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</si>
  <si>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</si>
  <si>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</si>
  <si>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</si>
  <si>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</si>
  <si>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</si>
  <si>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</si>
  <si>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</si>
  <si>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</si>
  <si>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</si>
  <si>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</si>
  <si>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</si>
  <si>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</si>
  <si>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</si>
  <si>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</si>
  <si>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</si>
  <si>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</si>
  <si>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</si>
  <si>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</si>
  <si>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</si>
  <si>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</si>
  <si>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</si>
  <si>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</si>
  <si>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</si>
  <si>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</si>
  <si>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</si>
  <si>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</si>
  <si>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</si>
  <si>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</si>
  <si>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</si>
  <si>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</si>
  <si>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</si>
  <si>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</si>
  <si>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</si>
  <si>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</si>
  <si>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</si>
  <si>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</si>
  <si>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</si>
  <si>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</si>
  <si>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</si>
  <si>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</si>
  <si>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</si>
  <si>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</si>
  <si>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</si>
  <si>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</si>
  <si>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</si>
  <si>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</si>
  <si>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</si>
  <si>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</si>
  <si>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</si>
  <si>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</si>
  <si>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</si>
  <si>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</si>
  <si>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</si>
  <si>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</si>
  <si>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</si>
  <si>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</si>
  <si>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</si>
  <si>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</si>
  <si>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</si>
  <si>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</si>
  <si>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</si>
  <si>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</si>
  <si>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</si>
  <si>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</si>
  <si>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</si>
  <si>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</si>
  <si>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</si>
  <si>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</si>
  <si>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</si>
  <si>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</si>
  <si>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</si>
  <si>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</si>
  <si>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</si>
  <si>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</si>
  <si>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</si>
  <si>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</si>
  <si>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</si>
  <si>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</si>
  <si>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</si>
  <si>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</si>
  <si>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</si>
  <si>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</si>
  <si>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</si>
  <si>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</si>
  <si>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</si>
  <si>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</si>
  <si>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</si>
  <si>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</si>
  <si>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</si>
  <si>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</si>
  <si>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</si>
  <si>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</si>
  <si>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</si>
  <si>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</si>
  <si>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</si>
  <si>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</si>
  <si>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</si>
  <si>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</si>
  <si>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</si>
  <si>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</si>
  <si>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</si>
  <si>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</si>
  <si>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</si>
  <si>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</si>
  <si>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</si>
  <si>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</si>
  <si>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</si>
  <si>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</si>
  <si>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</si>
  <si>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</si>
  <si>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</si>
  <si>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</si>
  <si>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</si>
  <si>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</si>
  <si>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</si>
  <si>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</si>
  <si>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</si>
  <si>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</si>
  <si>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</si>
  <si>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</si>
  <si>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</si>
  <si>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</si>
  <si>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</si>
  <si>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</si>
  <si>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</si>
  <si>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</si>
  <si>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</si>
  <si>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</si>
  <si>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</si>
  <si>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</si>
  <si>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</si>
  <si>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</si>
  <si>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</si>
  <si>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</si>
  <si>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</si>
  <si>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</si>
  <si>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</si>
  <si>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</si>
  <si>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</si>
  <si>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</si>
  <si>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</si>
  <si>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</si>
  <si>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</si>
  <si>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</si>
  <si>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</si>
  <si>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</si>
  <si>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</si>
  <si>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</si>
  <si>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</si>
  <si>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</si>
  <si>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</si>
  <si>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</si>
  <si>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</si>
  <si>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</si>
  <si>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</si>
  <si>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</si>
  <si>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</si>
  <si>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</si>
  <si>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</si>
  <si>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</si>
  <si>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</si>
  <si>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</si>
  <si>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</si>
  <si>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</si>
  <si>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</si>
  <si>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</si>
  <si>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</si>
  <si>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</si>
  <si>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</si>
  <si>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</si>
  <si>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</si>
  <si>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</si>
  <si>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</si>
  <si>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</si>
  <si>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</si>
  <si>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</si>
  <si>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</si>
  <si>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</si>
  <si>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</si>
  <si>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</si>
  <si>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</si>
  <si>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</si>
  <si>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</si>
  <si>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</si>
  <si>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</si>
  <si>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</si>
  <si>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</si>
  <si>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</si>
  <si>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</si>
  <si>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</si>
  <si>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</si>
  <si>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</si>
  <si>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</si>
  <si>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</si>
  <si>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</si>
  <si>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</si>
  <si>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</si>
  <si>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</si>
  <si>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</si>
  <si>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</si>
  <si>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</si>
  <si>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</si>
  <si>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</si>
  <si>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</si>
  <si>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</si>
  <si>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</si>
  <si>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</si>
  <si>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</si>
  <si>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</si>
  <si>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</si>
  <si>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</si>
  <si>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</si>
  <si>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</si>
  <si>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</si>
  <si>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</si>
  <si>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</si>
  <si>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</si>
  <si>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</si>
  <si>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</si>
  <si>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</si>
  <si>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</si>
  <si>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</si>
  <si>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</si>
  <si>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</si>
  <si>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</si>
  <si>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</si>
  <si>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</si>
  <si>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</si>
  <si>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</si>
  <si>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</si>
  <si>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</si>
  <si>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</si>
  <si>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</si>
  <si>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</si>
  <si>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</si>
  <si>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</si>
  <si>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</si>
  <si>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</si>
  <si>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</si>
  <si>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</si>
  <si>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</si>
  <si>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</si>
  <si>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</si>
  <si>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</si>
  <si>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</si>
  <si>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</si>
  <si>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</si>
  <si>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</si>
  <si>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</si>
  <si>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</si>
  <si>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</si>
  <si>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</si>
  <si>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</si>
  <si>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</si>
  <si>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</si>
  <si>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</si>
  <si>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</si>
  <si>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</si>
  <si>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</si>
  <si>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</si>
  <si>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</si>
  <si>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</si>
  <si>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</si>
  <si>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</si>
  <si>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</si>
  <si>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</si>
  <si>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</si>
  <si>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</si>
  <si>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</si>
  <si>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</si>
  <si>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</si>
  <si>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</si>
  <si>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</si>
  <si>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</si>
  <si>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</si>
  <si>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</si>
  <si>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</si>
  <si>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</si>
  <si>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</si>
  <si>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</si>
  <si>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</si>
  <si>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</si>
  <si>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</si>
  <si>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</si>
  <si>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</si>
  <si>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</si>
  <si>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</si>
  <si>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</si>
  <si>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</si>
  <si>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</si>
  <si>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</si>
  <si>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</si>
  <si>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</si>
  <si>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</si>
  <si>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</si>
  <si>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</si>
  <si>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</si>
  <si>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</si>
  <si>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</si>
  <si>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</si>
  <si>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</si>
  <si>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</si>
  <si>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</si>
  <si>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</si>
  <si>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</si>
  <si>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</si>
  <si>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</si>
  <si>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</si>
  <si>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</si>
  <si>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</si>
  <si>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</si>
  <si>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</si>
  <si>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</si>
  <si>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</si>
  <si>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</si>
  <si>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</si>
  <si>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</si>
  <si>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</si>
  <si>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</si>
  <si>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</si>
  <si>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</si>
  <si>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</si>
  <si>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</si>
  <si>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</si>
  <si>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</si>
  <si>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</si>
  <si>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</si>
  <si>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</si>
  <si>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</si>
  <si>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</si>
  <si>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</si>
  <si>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</si>
  <si>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</si>
  <si>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</si>
  <si>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</si>
  <si>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</si>
  <si>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</si>
  <si>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</si>
  <si>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</si>
  <si>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</si>
  <si>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</si>
  <si>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</si>
  <si>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</si>
  <si>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</si>
  <si>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</si>
  <si>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</si>
  <si>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</si>
  <si>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</si>
  <si>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</si>
  <si>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</si>
  <si>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</si>
  <si>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</si>
  <si>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</si>
  <si>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</si>
  <si>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</si>
  <si>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</si>
  <si>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</si>
  <si>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</si>
  <si>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</si>
  <si>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</si>
  <si>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</si>
  <si>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</si>
  <si>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</si>
  <si>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</si>
  <si>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</si>
  <si>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</si>
  <si>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</si>
  <si>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</si>
  <si>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</si>
  <si>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</si>
  <si>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</si>
  <si>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</si>
  <si>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</si>
  <si>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</si>
  <si>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</si>
  <si>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</si>
  <si>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</si>
  <si>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</si>
  <si>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</si>
  <si>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</si>
  <si>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</si>
  <si>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</si>
  <si>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</si>
  <si>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</si>
  <si>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</si>
  <si>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</si>
  <si>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</si>
  <si>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</si>
  <si>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</si>
  <si>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</si>
  <si>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</si>
  <si>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</si>
  <si>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</si>
  <si>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</si>
  <si>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</si>
  <si>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</si>
  <si>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</si>
  <si>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</si>
  <si>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</si>
  <si>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</si>
  <si>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</si>
  <si>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</si>
  <si>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</si>
  <si>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</si>
  <si>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</si>
  <si>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</si>
  <si>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</si>
  <si>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</si>
  <si>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</si>
  <si>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</si>
  <si>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</si>
  <si>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</si>
  <si>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</si>
  <si>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</si>
  <si>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</si>
  <si>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</si>
  <si>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</si>
  <si>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</si>
  <si>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</si>
  <si>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</si>
  <si>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</si>
  <si>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</si>
  <si>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</si>
  <si>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</si>
  <si>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</si>
  <si>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</si>
  <si>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</si>
  <si>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</si>
  <si>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</si>
  <si>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</si>
  <si>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</si>
  <si>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</si>
  <si>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</si>
  <si>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</si>
  <si>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</si>
  <si>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</si>
  <si>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</si>
  <si>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</si>
  <si>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</si>
  <si>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</si>
  <si>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</si>
  <si>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</si>
  <si>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</si>
  <si>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</si>
  <si>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</si>
  <si>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</si>
  <si>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</si>
  <si>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</si>
  <si>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</si>
  <si>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</si>
  <si>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</si>
  <si>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</si>
  <si>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</si>
  <si>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</si>
  <si>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</si>
  <si>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</si>
  <si>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</si>
  <si>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</si>
  <si>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</si>
  <si>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</si>
  <si>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</si>
  <si>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</si>
  <si>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</si>
  <si>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</si>
  <si>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</si>
  <si>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</si>
  <si>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</si>
  <si>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</si>
  <si>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</si>
  <si>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</si>
  <si>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</si>
  <si>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</si>
  <si>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</si>
  <si>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</si>
  <si>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</si>
  <si>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</si>
  <si>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</si>
  <si>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</si>
  <si>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</si>
  <si>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</si>
  <si>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</si>
  <si>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</si>
  <si>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</si>
  <si>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</si>
  <si>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</si>
  <si>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</si>
  <si>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</si>
  <si>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</si>
  <si>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</si>
  <si>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</si>
  <si>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</si>
  <si>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</si>
  <si>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</si>
  <si>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</si>
  <si>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</si>
  <si>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</si>
  <si>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</si>
  <si>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</si>
  <si>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</si>
  <si>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</si>
  <si>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</si>
  <si>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</si>
  <si>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</si>
  <si>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</si>
  <si>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</si>
  <si>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</si>
  <si>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</si>
  <si>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</si>
  <si>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</si>
  <si>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</si>
  <si>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</si>
  <si>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</si>
  <si>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</si>
  <si>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</si>
  <si>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</si>
  <si>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</si>
  <si>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</si>
  <si>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</si>
  <si>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</si>
  <si>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</si>
  <si>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</si>
  <si>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</si>
  <si>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</si>
  <si>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</si>
  <si>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</si>
  <si>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</si>
  <si>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</si>
  <si>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</si>
  <si>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</si>
  <si>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</si>
  <si>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</si>
  <si>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</si>
  <si>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</si>
  <si>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</si>
  <si>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</si>
  <si>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</si>
  <si>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</si>
  <si>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</si>
  <si>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</si>
  <si>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</si>
  <si>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</si>
  <si>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</si>
  <si>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</si>
  <si>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</si>
  <si>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</si>
  <si>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</si>
  <si>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</si>
  <si>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</si>
  <si>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</si>
  <si>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</si>
  <si>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</si>
  <si>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</si>
  <si>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</si>
  <si>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</si>
  <si>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</si>
  <si>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</si>
  <si>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</si>
  <si>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</si>
  <si>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</si>
  <si>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</si>
  <si>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</si>
  <si>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</si>
  <si>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</si>
  <si>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</si>
  <si>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</si>
  <si>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</si>
  <si>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</si>
  <si>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</si>
  <si>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</si>
  <si>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</si>
  <si>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</si>
  <si>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</si>
  <si>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</si>
  <si>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</si>
  <si>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</si>
  <si>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</si>
  <si>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</si>
  <si>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</si>
  <si>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</si>
  <si>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</si>
  <si>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</si>
  <si>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</si>
  <si>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</si>
  <si>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</si>
  <si>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</si>
  <si>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</si>
  <si>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</si>
  <si>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</si>
  <si>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</si>
  <si>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</si>
  <si>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</si>
  <si>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</si>
  <si>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</si>
  <si>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</si>
  <si>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</si>
  <si>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</si>
  <si>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</si>
  <si>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</si>
  <si>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</si>
  <si>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</si>
  <si>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</si>
  <si>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</si>
  <si>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</si>
  <si>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</si>
  <si>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</si>
  <si>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</si>
  <si>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</si>
  <si>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</si>
  <si>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</si>
  <si>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</si>
  <si>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</si>
  <si>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</si>
  <si>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</si>
  <si>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</si>
  <si>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</si>
  <si>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</si>
  <si>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</si>
  <si>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</si>
  <si>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</si>
  <si>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</si>
  <si>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</si>
  <si>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</si>
  <si>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</si>
  <si>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</si>
  <si>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</si>
  <si>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</si>
  <si>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</si>
  <si>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</si>
  <si>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</si>
  <si>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</si>
  <si>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</si>
  <si>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</si>
  <si>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</si>
  <si>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</si>
  <si>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</si>
  <si>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</si>
  <si>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</si>
  <si>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</si>
  <si>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</si>
  <si>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</si>
  <si>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</si>
  <si>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</si>
  <si>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</si>
  <si>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</si>
  <si>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</si>
  <si>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</si>
  <si>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</si>
  <si>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</si>
  <si>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</si>
  <si>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</si>
  <si>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</si>
  <si>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</si>
  <si>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</si>
  <si>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</si>
  <si>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</si>
  <si>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</si>
  <si>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</si>
  <si>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</si>
  <si>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</si>
  <si>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</si>
  <si>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</si>
  <si>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</si>
  <si>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</si>
  <si>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</si>
  <si>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</si>
  <si>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</si>
  <si>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</si>
  <si>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</si>
  <si>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</si>
  <si>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</si>
  <si>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</si>
  <si>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</si>
  <si>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</si>
  <si>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</si>
  <si>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</si>
  <si>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</si>
  <si>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</si>
  <si>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</si>
  <si>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</si>
  <si>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</si>
  <si>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</si>
  <si>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</si>
  <si>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</si>
  <si>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</si>
  <si>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</si>
  <si>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</si>
  <si>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</si>
  <si>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</si>
  <si>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</si>
  <si>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</si>
  <si>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</si>
  <si>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</si>
  <si>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</si>
  <si>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</si>
  <si>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</si>
  <si>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</si>
  <si>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</si>
  <si>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</si>
  <si>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</si>
  <si>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</si>
  <si>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</si>
  <si>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</si>
  <si>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</si>
  <si>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</si>
  <si>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</si>
  <si>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</si>
  <si>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</si>
  <si>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</si>
  <si>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</si>
  <si>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</si>
  <si>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</si>
  <si>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</si>
  <si>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</si>
  <si>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</si>
  <si>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</si>
  <si>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</si>
  <si>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</si>
  <si>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</si>
  <si>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</si>
  <si>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</si>
  <si>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</si>
  <si>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</si>
  <si>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</si>
  <si>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</si>
  <si>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</si>
  <si>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</si>
  <si>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</si>
  <si>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</si>
  <si>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</si>
  <si>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</si>
  <si>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</si>
  <si>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</si>
  <si>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</si>
  <si>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</si>
  <si>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</si>
  <si>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</si>
  <si>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</si>
  <si>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</si>
  <si>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</si>
  <si>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</si>
  <si>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</si>
  <si>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</si>
  <si>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</si>
  <si>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</si>
  <si>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</si>
  <si>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</si>
  <si>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</si>
  <si>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</si>
  <si>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</si>
  <si>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</si>
  <si>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</si>
  <si>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</si>
  <si>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</si>
  <si>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</si>
  <si>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</si>
  <si>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</si>
  <si>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</si>
  <si>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</si>
  <si>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</si>
  <si>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</si>
  <si>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</si>
  <si>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</si>
  <si>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</si>
  <si>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</si>
  <si>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</si>
  <si>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</si>
  <si>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</si>
  <si>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</si>
  <si>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</si>
  <si>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</si>
  <si>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</si>
  <si>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</si>
  <si>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</si>
  <si>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</si>
  <si>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</si>
  <si>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</si>
  <si>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</si>
  <si>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</si>
  <si>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</si>
  <si>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</si>
  <si>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</si>
  <si>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</si>
  <si>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</si>
  <si>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</si>
  <si>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</si>
  <si>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</si>
  <si>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</si>
  <si>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</si>
  <si>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</si>
  <si>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</si>
  <si>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</si>
  <si>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</si>
  <si>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</si>
  <si>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</si>
  <si>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</si>
  <si>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</si>
  <si>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</si>
  <si>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</si>
  <si>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</si>
  <si>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</si>
  <si>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</si>
  <si>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</si>
  <si>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</si>
  <si>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</si>
  <si>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</si>
  <si>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</si>
  <si>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</si>
  <si>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</si>
  <si>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</si>
  <si>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</si>
  <si>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</si>
  <si>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</si>
  <si>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</si>
  <si>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</si>
  <si>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</si>
  <si>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</si>
  <si>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</si>
  <si>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</si>
  <si>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</si>
  <si>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</si>
  <si>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</si>
  <si>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</si>
  <si>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</si>
  <si>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</si>
  <si>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</si>
  <si>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</si>
  <si>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</si>
  <si>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</si>
  <si>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</si>
  <si>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</si>
  <si>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</si>
  <si>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</si>
  <si>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</si>
  <si>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</si>
  <si>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</si>
  <si>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</si>
  <si>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</si>
  <si>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</si>
  <si>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</si>
  <si>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</si>
  <si>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</si>
  <si>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</si>
  <si>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</si>
  <si>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</si>
  <si>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</si>
  <si>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</si>
  <si>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</si>
  <si>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</si>
  <si>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</si>
  <si>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</si>
  <si>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</si>
  <si>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</si>
  <si>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</si>
  <si>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</si>
  <si>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</si>
  <si>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</si>
  <si>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</si>
  <si>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</si>
  <si>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</si>
  <si>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</si>
  <si>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</si>
  <si>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</si>
  <si>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</si>
  <si>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</si>
  <si>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</si>
  <si>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</si>
  <si>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</si>
  <si>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</si>
  <si>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</si>
  <si>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</si>
  <si>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</si>
  <si>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</si>
  <si>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</si>
  <si>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</si>
  <si>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</si>
  <si>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</si>
  <si>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</si>
  <si>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</si>
  <si>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</si>
  <si>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</si>
  <si>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</si>
  <si>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</si>
  <si>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</si>
  <si>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</si>
  <si>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</si>
  <si>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</si>
  <si>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</si>
  <si>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</si>
  <si>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</si>
  <si>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</si>
  <si>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</si>
  <si>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</si>
  <si>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</si>
  <si>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</si>
  <si>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</si>
  <si>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</si>
  <si>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</si>
  <si>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</si>
  <si>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</si>
  <si>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</si>
  <si>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</si>
  <si>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</si>
  <si>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</si>
  <si>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</si>
  <si>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</si>
  <si>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</si>
  <si>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</si>
  <si>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</si>
  <si>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</si>
  <si>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</si>
  <si>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</si>
  <si>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</si>
  <si>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</si>
  <si>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</si>
  <si>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</si>
  <si>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</si>
  <si>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</si>
  <si>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</si>
  <si>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</si>
  <si>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</si>
  <si>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</si>
  <si>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</si>
  <si>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</si>
  <si>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</si>
  <si>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</si>
  <si>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</si>
  <si>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</si>
  <si>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</si>
  <si>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</si>
  <si>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</si>
  <si>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</si>
  <si>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</si>
  <si>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</si>
  <si>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</si>
  <si>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</si>
  <si>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</si>
  <si>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</si>
  <si>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</si>
  <si>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</si>
  <si>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</si>
  <si>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</si>
  <si>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</si>
  <si>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</si>
  <si>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</si>
  <si>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</si>
  <si>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</si>
  <si>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</si>
  <si>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</si>
  <si>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</si>
  <si>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</si>
  <si>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</si>
  <si>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</si>
  <si>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</si>
  <si>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</si>
  <si>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</si>
  <si>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</si>
  <si>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</si>
  <si>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</si>
  <si>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</si>
  <si>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</si>
  <si>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</si>
  <si>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</si>
  <si>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</si>
  <si>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</si>
  <si>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</si>
  <si>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</si>
  <si>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</si>
  <si>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</si>
  <si>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</si>
  <si>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</si>
  <si>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</si>
  <si>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</si>
  <si>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</si>
  <si>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</si>
  <si>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</si>
  <si>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</si>
  <si>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</si>
  <si>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</si>
  <si>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</si>
  <si>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</si>
  <si>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</si>
  <si>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</si>
  <si>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</si>
  <si>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</si>
  <si>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</si>
  <si>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</si>
  <si>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</si>
  <si>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</si>
  <si>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</si>
  <si>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</si>
  <si>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</si>
  <si>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</si>
  <si>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</si>
  <si>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</si>
  <si>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</si>
  <si>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</si>
  <si>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</si>
  <si>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</si>
  <si>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</si>
  <si>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</si>
  <si>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</si>
  <si>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</si>
  <si>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</si>
  <si>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</si>
  <si>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</si>
  <si>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</si>
  <si>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</si>
  <si>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</si>
  <si>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</si>
  <si>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</si>
  <si>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</si>
  <si>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</si>
  <si>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</si>
  <si>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</si>
  <si>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</si>
  <si>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</si>
  <si>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</si>
  <si>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</si>
  <si>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</si>
  <si>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</si>
  <si>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</si>
  <si>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</si>
  <si>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</si>
  <si>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</si>
  <si>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</si>
  <si>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</si>
  <si>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</si>
  <si>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</si>
  <si>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</si>
  <si>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</si>
  <si>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</si>
  <si>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</si>
  <si>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</si>
  <si>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</si>
  <si>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</si>
  <si>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</si>
  <si>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</si>
  <si>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</si>
  <si>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</si>
  <si>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</si>
  <si>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</si>
  <si>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</si>
  <si>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</si>
  <si>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</si>
  <si>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</si>
  <si>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</si>
  <si>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</si>
  <si>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</si>
  <si>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</si>
  <si>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</si>
  <si>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</si>
  <si>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</si>
  <si>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</si>
  <si>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</si>
  <si>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</si>
  <si>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</si>
  <si>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</si>
  <si>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</si>
  <si>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</si>
  <si>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</si>
  <si>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</si>
  <si>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</si>
  <si>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</si>
  <si>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</si>
  <si>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</si>
  <si>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</si>
  <si>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</si>
  <si>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</si>
  <si>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</si>
  <si>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</si>
  <si>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</si>
  <si>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</si>
  <si>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</si>
  <si>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</si>
  <si>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</si>
  <si>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</si>
  <si>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</si>
  <si>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</si>
  <si>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</si>
  <si>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</si>
  <si>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</si>
  <si>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</si>
  <si>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</si>
  <si>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</si>
  <si>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</si>
  <si>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</si>
  <si>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</si>
  <si>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</si>
  <si>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</si>
  <si>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</si>
  <si>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</si>
  <si>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</si>
  <si>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</si>
  <si>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</si>
  <si>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</si>
  <si>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</si>
  <si>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</si>
  <si>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</si>
  <si>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</si>
  <si>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</si>
  <si>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</si>
  <si>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</si>
  <si>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</si>
  <si>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</si>
  <si>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</si>
  <si>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</si>
  <si>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</si>
  <si>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</si>
  <si>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</si>
  <si>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</si>
  <si>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</si>
  <si>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</si>
  <si>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</si>
  <si>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</si>
  <si>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</si>
  <si>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</si>
  <si>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</si>
  <si>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</si>
  <si>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</si>
  <si>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</si>
  <si>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</si>
  <si>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</si>
  <si>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</si>
  <si>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</si>
  <si>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</si>
  <si>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</si>
  <si>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</si>
  <si>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</si>
  <si>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</si>
  <si>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</si>
  <si>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</si>
  <si>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</si>
  <si>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</si>
  <si>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</si>
  <si>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</si>
  <si>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</si>
  <si>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</si>
  <si>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</si>
  <si>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</si>
  <si>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</si>
  <si>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</si>
  <si>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</si>
  <si>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</si>
  <si>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</si>
  <si>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</si>
  <si>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</si>
  <si>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</si>
  <si>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</si>
  <si>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</si>
  <si>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</si>
  <si>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</si>
  <si>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</si>
  <si>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</si>
  <si>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</si>
  <si>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</si>
  <si>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</si>
  <si>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</si>
  <si>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</si>
  <si>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</si>
  <si>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</si>
  <si>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</si>
  <si>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</si>
  <si>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</si>
  <si>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</si>
  <si>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</si>
  <si>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</si>
  <si>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</si>
  <si>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</si>
  <si>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</si>
  <si>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</si>
  <si>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</si>
  <si>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</si>
  <si>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</si>
  <si>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</si>
  <si>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</si>
  <si>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</si>
  <si>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</si>
  <si>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</si>
  <si>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</si>
  <si>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</si>
  <si>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</si>
  <si>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</si>
  <si>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</si>
  <si>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</si>
  <si>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</si>
  <si>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</si>
  <si>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</si>
  <si>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</si>
  <si>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</si>
  <si>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</si>
  <si>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</si>
  <si>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</si>
  <si>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</si>
  <si>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</si>
  <si>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</si>
  <si>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</si>
  <si>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</si>
  <si>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</si>
  <si>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</si>
  <si>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</si>
  <si>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</si>
  <si>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</si>
  <si>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</si>
  <si>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</si>
  <si>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</si>
  <si>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</si>
  <si>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</si>
  <si>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</si>
  <si>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</si>
  <si>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</si>
  <si>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</si>
  <si>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</si>
  <si>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</si>
  <si>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</si>
  <si>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</si>
  <si>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</si>
  <si>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</si>
  <si>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</si>
  <si>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</si>
  <si>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</si>
  <si>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</si>
  <si>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</si>
  <si>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</si>
  <si>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</si>
  <si>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</si>
  <si>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</si>
  <si>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</si>
  <si>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</si>
  <si>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</si>
  <si>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</si>
  <si>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</si>
  <si>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</si>
  <si>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</si>
  <si>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</si>
  <si>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</si>
  <si>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</si>
  <si>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</si>
  <si>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</si>
  <si>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</si>
  <si>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</si>
  <si>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</si>
  <si>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</si>
  <si>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</si>
  <si>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</si>
  <si>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</si>
  <si>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</si>
  <si>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</si>
  <si>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</si>
  <si>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</si>
  <si>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</si>
  <si>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</si>
  <si>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</si>
  <si>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</si>
  <si>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</si>
  <si>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</si>
  <si>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</si>
  <si>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</si>
  <si>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</si>
  <si>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</si>
  <si>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</si>
  <si>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</si>
  <si>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</si>
  <si>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</si>
  <si>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</si>
  <si>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</si>
  <si>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</si>
  <si>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</si>
  <si>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</si>
  <si>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</si>
  <si>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</si>
  <si>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</si>
  <si>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</si>
  <si>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</si>
  <si>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</si>
  <si>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</si>
  <si>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</si>
  <si>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</si>
  <si>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</si>
  <si>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</si>
  <si>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</si>
  <si>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</si>
  <si>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</si>
  <si>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</si>
  <si>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</si>
  <si>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</si>
  <si>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</si>
  <si>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</si>
  <si>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</si>
  <si>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</si>
  <si>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</si>
  <si>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</si>
  <si>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</si>
  <si>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</si>
  <si>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</si>
  <si>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</si>
  <si>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</si>
  <si>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</si>
  <si>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</si>
  <si>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</si>
  <si>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</si>
  <si>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</si>
  <si>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</si>
  <si>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</si>
  <si>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</si>
  <si>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</si>
  <si>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</si>
  <si>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</si>
  <si>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</si>
  <si>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</si>
  <si>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</si>
  <si>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</si>
  <si>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</si>
  <si>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</si>
  <si>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</si>
  <si>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</si>
  <si>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</si>
  <si>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</si>
  <si>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</si>
  <si>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</si>
  <si>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</si>
  <si>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</si>
  <si>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</si>
  <si>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</si>
  <si>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</si>
  <si>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</si>
  <si>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</si>
  <si>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</si>
  <si>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</si>
  <si>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</si>
  <si>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</si>
  <si>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</si>
  <si>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</si>
  <si>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</si>
  <si>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</si>
  <si>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</si>
  <si>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</si>
  <si>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</si>
  <si>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</si>
  <si>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</si>
  <si>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</si>
  <si>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</si>
  <si>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</si>
  <si>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</si>
  <si>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</si>
  <si>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</si>
  <si>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</si>
  <si>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</si>
  <si>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</si>
  <si>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</si>
  <si>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</si>
  <si>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</si>
  <si>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</si>
  <si>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</si>
  <si>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</si>
  <si>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</si>
  <si>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</si>
  <si>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</si>
  <si>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</si>
  <si>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</si>
  <si>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</si>
  <si>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</si>
  <si>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</si>
  <si>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</si>
  <si>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</si>
  <si>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</si>
  <si>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</si>
  <si>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</si>
  <si>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</si>
  <si>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</si>
  <si>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</si>
  <si>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</si>
  <si>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</si>
  <si>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</si>
  <si>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</si>
  <si>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</si>
  <si>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</si>
  <si>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</si>
  <si>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</si>
  <si>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</si>
  <si>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</si>
  <si>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</si>
  <si>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</si>
  <si>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</si>
  <si>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</si>
  <si>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</si>
  <si>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</si>
  <si>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</si>
  <si>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</si>
  <si>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</si>
  <si>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</si>
  <si>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</si>
  <si>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</si>
  <si>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</si>
  <si>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</si>
  <si>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</si>
  <si>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</si>
  <si>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</si>
  <si>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</si>
  <si>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</si>
  <si>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</si>
  <si>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</si>
  <si>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</si>
  <si>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</si>
  <si>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</si>
  <si>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</si>
  <si>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</si>
  <si>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</si>
  <si>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</si>
  <si>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</si>
  <si>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</si>
  <si>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</si>
  <si>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</si>
  <si>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</si>
  <si>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</si>
  <si>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</si>
  <si>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</si>
  <si>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</si>
  <si>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</si>
  <si>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</si>
  <si>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</si>
  <si>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</si>
  <si>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</si>
  <si>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</si>
  <si>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</si>
  <si>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</si>
  <si>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</si>
  <si>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</si>
  <si>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</si>
  <si>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</si>
  <si>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</si>
  <si>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</si>
  <si>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</si>
  <si>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</si>
  <si>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</si>
  <si>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</si>
  <si>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</si>
  <si>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</si>
  <si>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</si>
  <si>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</si>
  <si>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</si>
  <si>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</si>
  <si>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</si>
  <si>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</si>
  <si>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</si>
  <si>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</si>
  <si>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</si>
  <si>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</si>
  <si>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</si>
  <si>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</si>
  <si>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</si>
  <si>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</si>
  <si>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</si>
  <si>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</si>
  <si>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</si>
  <si>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</si>
  <si>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</si>
  <si>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</si>
  <si>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</si>
  <si>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</si>
  <si>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</si>
  <si>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</si>
  <si>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</si>
  <si>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</si>
  <si>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</si>
  <si>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</si>
  <si>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</si>
  <si>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</si>
  <si>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</si>
  <si>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</si>
  <si>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</si>
  <si>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</si>
  <si>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</si>
  <si>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</si>
  <si>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</si>
  <si>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</si>
  <si>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</si>
  <si>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</si>
  <si>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</si>
  <si>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</si>
  <si>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</si>
  <si>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</si>
  <si>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</si>
  <si>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</si>
  <si>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</si>
  <si>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</si>
  <si>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</si>
  <si>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</si>
  <si>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</si>
  <si>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</si>
  <si>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</si>
  <si>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</si>
  <si>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</si>
  <si>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</si>
  <si>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</si>
  <si>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</si>
  <si>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</si>
  <si>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</si>
  <si>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</si>
  <si>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</si>
  <si>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</si>
  <si>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</si>
  <si>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</si>
  <si>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</si>
  <si>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</si>
  <si>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</si>
  <si>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</si>
  <si>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</si>
  <si>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</si>
  <si>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</si>
  <si>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</si>
  <si>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</si>
  <si>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</si>
  <si>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</si>
  <si>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</si>
  <si>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</si>
  <si>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</si>
  <si>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</si>
  <si>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</si>
  <si>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</si>
  <si>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</si>
  <si>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</si>
  <si>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</si>
  <si>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</si>
  <si>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</si>
  <si>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</si>
  <si>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</si>
  <si>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</si>
  <si>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</si>
  <si>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</si>
  <si>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</si>
  <si>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</si>
  <si>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</si>
  <si>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</si>
  <si>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</si>
  <si>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</si>
  <si>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</si>
  <si>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</si>
  <si>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</si>
  <si>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</si>
  <si>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</si>
  <si>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</si>
  <si>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</si>
  <si>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</si>
  <si>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</si>
  <si>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</si>
  <si>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</si>
  <si>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</si>
  <si>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</si>
  <si>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</si>
  <si>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</si>
  <si>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</si>
  <si>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</si>
  <si>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</si>
  <si>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</si>
  <si>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</si>
  <si>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</si>
  <si>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</si>
  <si>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</si>
  <si>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</si>
  <si>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</si>
  <si>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</si>
  <si>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</si>
  <si>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</si>
  <si>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</si>
  <si>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</si>
  <si>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</si>
  <si>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</si>
  <si>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</si>
  <si>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</si>
  <si>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</si>
  <si>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</si>
  <si>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</si>
  <si>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</si>
  <si>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</si>
  <si>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</si>
  <si>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</si>
  <si>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</si>
  <si>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</si>
  <si>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</si>
  <si>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</si>
  <si>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</si>
  <si>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</si>
  <si>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</si>
  <si>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</si>
  <si>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</si>
  <si>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</si>
  <si>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</si>
  <si>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</si>
  <si>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</si>
  <si>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</si>
  <si>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</si>
  <si>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</si>
  <si>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</si>
  <si>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</si>
  <si>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</si>
  <si>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</si>
  <si>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</si>
  <si>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</si>
  <si>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</si>
  <si>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</si>
  <si>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</si>
  <si>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</si>
  <si>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</si>
  <si>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</si>
  <si>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</si>
  <si>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</si>
  <si>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</si>
  <si>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</si>
  <si>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</si>
  <si>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</si>
  <si>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</si>
  <si>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</si>
  <si>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</si>
  <si>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</si>
  <si>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</si>
  <si>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</si>
  <si>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</si>
  <si>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</si>
  <si>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</si>
  <si>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</si>
  <si>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</si>
  <si>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</si>
  <si>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</si>
  <si>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</si>
  <si>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</si>
  <si>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</si>
  <si>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</si>
  <si>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</si>
  <si>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</si>
  <si>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</si>
  <si>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</si>
  <si>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</si>
  <si>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</si>
  <si>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</si>
  <si>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</si>
  <si>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</si>
  <si>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</si>
  <si>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</si>
  <si>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</si>
  <si>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</si>
  <si>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</si>
  <si>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</si>
  <si>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</si>
  <si>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</si>
  <si>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</si>
  <si>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</si>
  <si>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</si>
  <si>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</si>
  <si>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</si>
  <si>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</si>
  <si>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</si>
  <si>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</si>
  <si>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</si>
  <si>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</si>
  <si>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</si>
  <si>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</si>
  <si>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</si>
  <si>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</si>
  <si>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</si>
  <si>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</si>
  <si>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</si>
  <si>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</si>
  <si>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</si>
  <si>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</si>
  <si>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</si>
  <si>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</si>
  <si>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</si>
  <si>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</si>
  <si>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</si>
  <si>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</si>
  <si>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</si>
  <si>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</si>
  <si>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</si>
  <si>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</si>
  <si>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</si>
  <si>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</si>
  <si>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</si>
  <si>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</si>
  <si>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</si>
  <si>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</si>
  <si>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</si>
  <si>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</si>
  <si>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</si>
  <si>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</si>
  <si>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</si>
  <si>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</si>
  <si>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</si>
  <si>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</si>
  <si>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</si>
  <si>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</si>
  <si>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</si>
  <si>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</si>
  <si>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</si>
  <si>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</si>
  <si>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</si>
  <si>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</si>
  <si>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</si>
  <si>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</si>
  <si>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</si>
  <si>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</si>
  <si>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</si>
  <si>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</si>
  <si>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</si>
  <si>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</si>
  <si>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</si>
  <si>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</si>
  <si>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</si>
  <si>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</si>
  <si>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</si>
  <si>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</si>
  <si>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</si>
  <si>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</si>
  <si>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</si>
  <si>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</si>
  <si>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</si>
  <si>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</si>
  <si>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</si>
  <si>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</si>
  <si>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</si>
  <si>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</si>
  <si>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</si>
  <si>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</si>
  <si>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</si>
  <si>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</si>
  <si>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</si>
  <si>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</si>
  <si>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</si>
  <si>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</si>
  <si>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</si>
  <si>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</si>
  <si>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</si>
  <si>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</si>
  <si>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</si>
  <si>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</si>
  <si>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</si>
  <si>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</si>
  <si>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</si>
  <si>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</si>
  <si>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</si>
  <si>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</si>
  <si>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</si>
  <si>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</si>
  <si>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</si>
  <si>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</si>
  <si>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</si>
  <si>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</si>
  <si>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</si>
  <si>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</si>
  <si>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</si>
  <si>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</si>
  <si>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</si>
  <si>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</si>
  <si>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</si>
  <si>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</si>
  <si>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</si>
  <si>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</si>
  <si>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</si>
  <si>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</si>
  <si>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</si>
  <si>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</si>
  <si>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</si>
  <si>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</si>
  <si>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</si>
  <si>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</si>
  <si>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</si>
  <si>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</si>
  <si>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</si>
  <si>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</si>
  <si>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</si>
  <si>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</si>
  <si>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</si>
  <si>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</si>
  <si>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</si>
  <si>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</si>
  <si>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</si>
  <si>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</si>
  <si>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</si>
  <si>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</si>
  <si>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</si>
  <si>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</si>
  <si>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</si>
  <si>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</si>
  <si>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</si>
  <si>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</si>
  <si>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</si>
  <si>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</si>
  <si>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</si>
  <si>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</si>
  <si>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</si>
  <si>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</si>
  <si>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</si>
  <si>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</si>
  <si>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</si>
  <si>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</si>
  <si>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</si>
  <si>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</si>
  <si>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</si>
  <si>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</si>
  <si>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</si>
  <si>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</si>
  <si>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</si>
  <si>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</si>
  <si>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</si>
  <si>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</si>
  <si>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</si>
  <si>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</si>
  <si>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</si>
  <si>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</si>
  <si>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</si>
  <si>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</si>
  <si>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</si>
  <si>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</si>
  <si>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</si>
  <si>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</si>
  <si>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</si>
  <si>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</si>
  <si>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</si>
  <si>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</si>
  <si>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</si>
  <si>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</si>
  <si>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</si>
  <si>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</si>
  <si>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</si>
  <si>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</si>
  <si>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</si>
  <si>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</si>
  <si>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</si>
  <si>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</si>
  <si>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</si>
  <si>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</si>
  <si>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</si>
  <si>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</si>
  <si>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</si>
  <si>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</si>
  <si>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</si>
  <si>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</si>
  <si>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</si>
  <si>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</si>
  <si>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</si>
  <si>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</si>
  <si>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</si>
  <si>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</si>
  <si>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</si>
  <si>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</si>
  <si>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</si>
  <si>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</si>
  <si>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</si>
  <si>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</si>
  <si>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</si>
  <si>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</si>
  <si>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</si>
  <si>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</si>
  <si>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</si>
  <si>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</si>
  <si>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</si>
  <si>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</si>
  <si>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</si>
  <si>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</si>
  <si>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</si>
  <si>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</si>
  <si>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</si>
  <si>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</si>
  <si>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</si>
  <si>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</si>
  <si>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</si>
  <si>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</si>
  <si>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</si>
  <si>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</si>
  <si>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</si>
  <si>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</si>
  <si>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</si>
  <si>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</si>
  <si>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</si>
  <si>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</si>
  <si>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</si>
  <si>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</si>
  <si>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</si>
  <si>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</si>
  <si>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</si>
  <si>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</si>
  <si>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</si>
  <si>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</si>
  <si>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</si>
  <si>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</si>
  <si>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</si>
  <si>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</si>
  <si>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</si>
  <si>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</si>
  <si>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</si>
  <si>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</si>
  <si>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</si>
  <si>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</si>
  <si>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</si>
  <si>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</si>
  <si>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</si>
  <si>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</si>
  <si>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</si>
  <si>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</si>
  <si>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</si>
  <si>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</si>
  <si>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</si>
  <si>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</si>
  <si>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</si>
  <si>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</si>
  <si>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</si>
  <si>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</si>
  <si>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</si>
  <si>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</si>
  <si>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</si>
  <si>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</si>
  <si>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</si>
  <si>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</si>
  <si>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</si>
  <si>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</si>
  <si>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</si>
  <si>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</si>
  <si>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</si>
  <si>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</si>
  <si>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</si>
  <si>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</si>
  <si>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</si>
  <si>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</si>
  <si>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</si>
  <si>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</si>
  <si>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</si>
  <si>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</si>
  <si>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</si>
  <si>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</si>
  <si>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</si>
  <si>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</si>
  <si>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</si>
  <si>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</si>
  <si>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</si>
  <si>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</si>
  <si>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</si>
  <si>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</si>
  <si>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</si>
  <si>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</si>
  <si>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</si>
  <si>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</si>
  <si>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</si>
  <si>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</si>
  <si>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</si>
  <si>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</si>
  <si>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</si>
  <si>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</si>
  <si>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</si>
  <si>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</si>
  <si>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</si>
  <si>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</si>
  <si>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</si>
  <si>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</si>
  <si>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</si>
  <si>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</si>
  <si>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</si>
  <si>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</si>
  <si>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</si>
  <si>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</si>
  <si>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</si>
  <si>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</si>
  <si>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</si>
  <si>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</si>
  <si>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</si>
  <si>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</si>
  <si>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</si>
  <si>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</si>
  <si>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</si>
  <si>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</si>
  <si>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</si>
  <si>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</si>
  <si>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</si>
  <si>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</si>
  <si>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</si>
  <si>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</si>
  <si>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</si>
  <si>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</si>
  <si>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</si>
  <si>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</si>
  <si>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</si>
  <si>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</si>
  <si>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</si>
  <si>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</si>
  <si>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</si>
  <si>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</si>
  <si>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</si>
  <si>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</si>
  <si>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</si>
  <si>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</si>
  <si>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</si>
  <si>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</si>
  <si>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</si>
  <si>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</si>
  <si>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</si>
  <si>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</si>
  <si>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</si>
  <si>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</si>
  <si>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</si>
  <si>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</si>
  <si>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</si>
  <si>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</si>
  <si>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</si>
  <si>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</si>
  <si>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</si>
  <si>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</si>
  <si>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</si>
  <si>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</si>
  <si>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</si>
  <si>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</si>
  <si>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</si>
  <si>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</si>
  <si>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</si>
  <si>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</si>
  <si>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</si>
  <si>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</si>
  <si>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</si>
  <si>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</si>
  <si>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</si>
  <si>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</si>
  <si>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</si>
  <si>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</si>
  <si>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</si>
  <si>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</si>
  <si>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</si>
  <si>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</si>
  <si>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</si>
  <si>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</si>
  <si>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</si>
  <si>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</si>
  <si>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</si>
  <si>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</si>
  <si>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</si>
  <si>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</si>
  <si>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</si>
  <si>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</si>
  <si>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</si>
  <si>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</si>
  <si>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</si>
  <si>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</si>
  <si>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</si>
  <si>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</si>
  <si>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</si>
  <si>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</si>
  <si>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</si>
  <si>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</si>
  <si>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</si>
  <si>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</si>
  <si>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</si>
  <si>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</si>
  <si>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</si>
  <si>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</si>
  <si>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</si>
  <si>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</si>
  <si>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</si>
  <si>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</si>
  <si>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</si>
  <si>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</si>
  <si>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</si>
  <si>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</si>
  <si>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</si>
  <si>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</si>
  <si>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</si>
  <si>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</si>
  <si>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</si>
  <si>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</si>
  <si>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</si>
  <si>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</si>
  <si>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</si>
  <si>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</si>
  <si>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</si>
  <si>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</si>
  <si>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</si>
  <si>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</si>
  <si>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</si>
  <si>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</si>
  <si>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</si>
  <si>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</si>
  <si>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</si>
  <si>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</si>
  <si>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</si>
  <si>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</si>
  <si>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</si>
  <si>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</si>
  <si>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</si>
  <si>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</si>
  <si>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</si>
  <si>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</si>
  <si>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</si>
  <si>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</si>
  <si>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</si>
  <si>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</si>
  <si>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</si>
  <si>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</si>
  <si>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</si>
  <si>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</si>
  <si>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</si>
  <si>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</si>
  <si>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</si>
  <si>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</si>
  <si>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</si>
  <si>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</si>
  <si>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</si>
  <si>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</si>
  <si>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</si>
  <si>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</si>
  <si>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</si>
  <si>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</si>
  <si>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</si>
  <si>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</si>
  <si>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</si>
  <si>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</si>
  <si>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</si>
  <si>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</si>
  <si>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</si>
  <si>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</si>
  <si>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</si>
  <si>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</si>
  <si>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</si>
  <si>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</si>
  <si>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</si>
  <si>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</si>
  <si>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</si>
  <si>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</si>
  <si>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</si>
  <si>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</si>
  <si>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</si>
  <si>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</si>
  <si>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</si>
  <si>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</si>
  <si>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</si>
  <si>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</si>
  <si>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</si>
  <si>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</si>
  <si>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</si>
  <si>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</si>
  <si>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</si>
  <si>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</si>
  <si>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</si>
  <si>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</si>
  <si>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</si>
  <si>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</si>
  <si>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</si>
  <si>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</si>
  <si>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</si>
  <si>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</si>
  <si>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</si>
  <si>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</si>
  <si>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</si>
  <si>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</si>
  <si>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</si>
  <si>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</si>
  <si>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</si>
  <si>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</si>
  <si>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</si>
  <si>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</si>
  <si>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</si>
  <si>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</si>
  <si>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</si>
  <si>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</si>
  <si>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</si>
  <si>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</si>
  <si>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</si>
  <si>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</si>
  <si>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</si>
  <si>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</si>
  <si>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</si>
  <si>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</si>
  <si>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</si>
  <si>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</si>
  <si>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</si>
  <si>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</si>
  <si>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</si>
  <si>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</si>
  <si>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</si>
  <si>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</si>
  <si>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</si>
  <si>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</si>
  <si>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</si>
  <si>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</si>
  <si>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</si>
  <si>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</si>
  <si>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</si>
  <si>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</si>
  <si>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</si>
  <si>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</si>
  <si>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</si>
  <si>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</si>
  <si>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</si>
  <si>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</si>
  <si>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</si>
  <si>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</si>
  <si>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</si>
  <si>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</si>
  <si>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</si>
  <si>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</si>
  <si>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</si>
  <si>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</si>
  <si>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</si>
  <si>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</si>
  <si>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</si>
  <si>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</si>
  <si>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</si>
  <si>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</si>
  <si>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</si>
  <si>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</si>
  <si>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</si>
  <si>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</si>
  <si>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</si>
  <si>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</si>
  <si>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</si>
  <si>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</si>
  <si>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</si>
  <si>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</si>
  <si>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</si>
  <si>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</si>
  <si>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</si>
  <si>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</si>
  <si>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</si>
  <si>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</si>
  <si>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</si>
  <si>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</si>
  <si>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</si>
  <si>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</si>
  <si>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</si>
  <si>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</si>
  <si>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</si>
  <si>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</si>
  <si>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</si>
  <si>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</si>
  <si>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</si>
  <si>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</si>
  <si>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</si>
  <si>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</si>
  <si>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</si>
  <si>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</si>
  <si>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</si>
  <si>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</si>
  <si>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</si>
  <si>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</si>
  <si>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</si>
  <si>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</si>
  <si>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</si>
  <si>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</si>
  <si>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</si>
  <si>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</si>
  <si>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</si>
  <si>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</si>
  <si>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</si>
  <si>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</si>
  <si>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</si>
  <si>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</si>
  <si>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</si>
  <si>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</si>
  <si>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</si>
  <si>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</si>
  <si>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</si>
  <si>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</si>
  <si>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</si>
  <si>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</si>
  <si>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</si>
  <si>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</si>
  <si>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</si>
  <si>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</si>
  <si>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</si>
  <si>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</si>
  <si>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</si>
  <si>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</si>
  <si>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</si>
  <si>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</si>
  <si>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</si>
  <si>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</si>
  <si>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</si>
  <si>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</si>
  <si>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</si>
  <si>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</si>
  <si>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</si>
  <si>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</si>
  <si>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</si>
  <si>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</si>
  <si>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</si>
  <si>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</si>
  <si>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</si>
  <si>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</si>
  <si>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</si>
  <si>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</si>
  <si>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</si>
  <si>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</si>
  <si>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</si>
  <si>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</si>
  <si>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</si>
  <si>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</si>
  <si>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</si>
  <si>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</si>
  <si>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</si>
  <si>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</si>
  <si>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</si>
  <si>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</si>
  <si>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</si>
  <si>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</si>
  <si>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</si>
  <si>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</si>
  <si>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</si>
  <si>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</si>
  <si>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</si>
  <si>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</si>
  <si>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</si>
  <si>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</si>
  <si>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</si>
  <si>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</si>
  <si>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</si>
  <si>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</si>
  <si>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</si>
  <si>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</si>
  <si>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</si>
  <si>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</si>
  <si>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</si>
  <si>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</si>
  <si>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</si>
  <si>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</si>
  <si>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</si>
  <si>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</si>
  <si>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</si>
  <si>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</si>
  <si>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</si>
  <si>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</si>
  <si>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</si>
  <si>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</si>
  <si>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</si>
  <si>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</si>
  <si>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</si>
  <si>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</si>
  <si>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</si>
  <si>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</si>
  <si>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</si>
  <si>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</si>
  <si>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</si>
  <si>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</si>
  <si>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</si>
  <si>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</si>
  <si>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</si>
  <si>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</si>
  <si>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</si>
  <si>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</si>
  <si>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</si>
  <si>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</si>
  <si>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</si>
  <si>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</si>
  <si>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</si>
  <si>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</si>
  <si>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</si>
  <si>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</si>
  <si>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</si>
  <si>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</si>
  <si>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</si>
  <si>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</si>
  <si>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</si>
  <si>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</si>
  <si>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</si>
  <si>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</si>
  <si>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</si>
  <si>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</si>
  <si>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</si>
  <si>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</si>
  <si>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</si>
  <si>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</si>
  <si>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</si>
  <si>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</si>
  <si>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</si>
  <si>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</si>
  <si>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</si>
  <si>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</si>
  <si>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</si>
  <si>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</si>
  <si>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</si>
  <si>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</si>
  <si>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</si>
  <si>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</si>
  <si>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</si>
  <si>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</si>
  <si>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</si>
  <si>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</si>
  <si>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</si>
  <si>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</si>
  <si>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</si>
  <si>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</si>
  <si>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</si>
  <si>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</si>
  <si>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</si>
  <si>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</si>
  <si>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</si>
  <si>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</si>
  <si>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</si>
  <si>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</si>
  <si>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</si>
  <si>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</si>
  <si>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</si>
  <si>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</si>
  <si>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</si>
  <si>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</si>
  <si>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</si>
  <si>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</si>
  <si>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</si>
  <si>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</si>
  <si>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</si>
  <si>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</si>
  <si>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</si>
  <si>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</si>
  <si>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</si>
  <si>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</si>
  <si>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</si>
  <si>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</si>
  <si>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</si>
  <si>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</si>
  <si>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</si>
  <si>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</si>
  <si>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</si>
  <si>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</si>
  <si>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</si>
  <si>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</si>
  <si>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</si>
  <si>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</si>
  <si>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</si>
  <si>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</si>
  <si>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</si>
  <si>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</si>
  <si>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</si>
  <si>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</si>
  <si>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</si>
  <si>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</si>
  <si>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</si>
  <si>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</si>
  <si>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</si>
  <si>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</si>
  <si>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</si>
  <si>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</si>
  <si>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</si>
  <si>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</si>
  <si>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</si>
  <si>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</si>
  <si>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</si>
  <si>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</si>
  <si>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</si>
  <si>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</si>
  <si>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</si>
  <si>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</si>
  <si>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</si>
  <si>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</si>
  <si>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</si>
  <si>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</si>
  <si>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</si>
  <si>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</si>
  <si>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</si>
  <si>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</si>
  <si>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</si>
  <si>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</si>
  <si>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</si>
  <si>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</si>
  <si>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</si>
  <si>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</si>
  <si>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</si>
  <si>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</si>
  <si>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</si>
  <si>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</si>
  <si>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</si>
  <si>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</si>
  <si>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</si>
  <si>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</si>
  <si>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</si>
  <si>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</si>
  <si>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</si>
  <si>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</si>
  <si>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</si>
  <si>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</si>
  <si>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</si>
  <si>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</si>
  <si>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</si>
  <si>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</si>
  <si>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</si>
  <si>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</si>
  <si>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</si>
  <si>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</si>
  <si>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</si>
  <si>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</si>
  <si>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</si>
  <si>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</si>
  <si>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</si>
  <si>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</si>
  <si>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</si>
  <si>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</si>
  <si>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</si>
  <si>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</si>
  <si>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</si>
  <si>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</si>
  <si>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</si>
  <si>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</si>
  <si>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</si>
  <si>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</si>
  <si>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</si>
  <si>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</si>
  <si>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</si>
  <si>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</si>
  <si>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</si>
  <si>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</si>
  <si>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</si>
  <si>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</si>
  <si>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</si>
  <si>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</si>
  <si>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</si>
  <si>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</si>
  <si>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</si>
  <si>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</si>
  <si>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</si>
  <si>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</si>
  <si>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</si>
  <si>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</si>
  <si>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</si>
  <si>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</si>
  <si>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</si>
  <si>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</si>
  <si>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</si>
  <si>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</si>
  <si>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</si>
  <si>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</si>
  <si>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</si>
  <si>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</si>
  <si>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</si>
  <si>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</si>
  <si>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</si>
  <si>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</si>
  <si>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</si>
  <si>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</si>
  <si>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</si>
  <si>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</si>
  <si>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</si>
  <si>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</si>
  <si>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</si>
  <si>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</si>
  <si>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</si>
  <si>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</si>
  <si>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</si>
  <si>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</si>
  <si>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</si>
  <si>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</si>
  <si>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</si>
  <si>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</si>
  <si>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</si>
  <si>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</si>
  <si>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</si>
  <si>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</si>
  <si>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</si>
  <si>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</si>
  <si>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</si>
  <si>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</si>
  <si>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</si>
  <si>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</si>
  <si>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</si>
  <si>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</si>
  <si>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</si>
  <si>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</si>
  <si>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</si>
  <si>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</si>
  <si>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</si>
  <si>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</si>
  <si>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</si>
  <si>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</si>
  <si>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</si>
  <si>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</si>
  <si>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</si>
  <si>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</si>
  <si>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</si>
  <si>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</si>
  <si>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</si>
  <si>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</si>
  <si>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</si>
  <si>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</si>
  <si>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</si>
  <si>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</si>
  <si>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</si>
  <si>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</si>
  <si>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</si>
  <si>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</si>
  <si>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</si>
  <si>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</si>
  <si>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</si>
  <si>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</si>
  <si>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</si>
  <si>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</si>
  <si>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</si>
  <si>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</si>
  <si>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</si>
  <si>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</si>
  <si>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</si>
  <si>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</si>
  <si>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</si>
  <si>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</si>
  <si>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</si>
  <si>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</si>
  <si>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</si>
  <si>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</si>
  <si>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</si>
  <si>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</si>
  <si>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</si>
  <si>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</si>
  <si>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</si>
  <si>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</si>
  <si>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</si>
  <si>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</si>
  <si>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</si>
  <si>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</si>
  <si>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</si>
  <si>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</si>
  <si>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</si>
  <si>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</si>
  <si>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</si>
  <si>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</si>
  <si>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</si>
  <si>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</si>
  <si>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</si>
  <si>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</si>
  <si>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</si>
  <si>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</si>
  <si>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</si>
  <si>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</si>
  <si>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</si>
  <si>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</si>
  <si>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</si>
  <si>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</si>
  <si>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</si>
  <si>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</si>
  <si>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</si>
  <si>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</si>
  <si>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</si>
  <si>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</si>
  <si>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</si>
  <si>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</si>
  <si>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</si>
  <si>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</si>
  <si>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</si>
  <si>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</si>
  <si>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</si>
  <si>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</si>
  <si>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</si>
  <si>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</si>
  <si>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</si>
  <si>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</si>
  <si>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</si>
  <si>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</si>
  <si>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</si>
  <si>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</si>
  <si>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</si>
  <si>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</si>
  <si>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</si>
  <si>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</si>
  <si>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</si>
  <si>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</si>
  <si>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</si>
  <si>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</si>
  <si>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</si>
  <si>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</si>
  <si>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</si>
  <si>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</si>
  <si>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</si>
  <si>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</si>
  <si>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</si>
  <si>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</si>
  <si>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</si>
  <si>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</si>
  <si>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</si>
  <si>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</si>
  <si>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</si>
  <si>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</si>
  <si>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</si>
  <si>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</si>
  <si>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</si>
  <si>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</si>
  <si>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</si>
  <si>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</si>
  <si>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</si>
  <si>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</si>
  <si>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</si>
  <si>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</si>
  <si>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</si>
  <si>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</si>
  <si>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</si>
  <si>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</si>
  <si>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</si>
  <si>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</si>
  <si>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</si>
  <si>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</si>
  <si>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</si>
  <si>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</si>
  <si>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</si>
  <si>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</si>
  <si>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</si>
  <si>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</si>
  <si>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</si>
  <si>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</si>
  <si>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</si>
  <si>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</si>
  <si>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</si>
  <si>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</si>
  <si>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</si>
  <si>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</si>
  <si>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</si>
  <si>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</si>
  <si>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</si>
  <si>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</si>
  <si>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</si>
  <si>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</si>
  <si>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</si>
  <si>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</si>
  <si>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</si>
  <si>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</si>
  <si>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</si>
  <si>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</si>
  <si>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</si>
  <si>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</si>
  <si>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</si>
  <si>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</si>
  <si>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</si>
  <si>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</si>
  <si>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</si>
  <si>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</si>
  <si>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</si>
  <si>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</si>
  <si>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</si>
  <si>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</si>
  <si>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</si>
  <si>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</si>
  <si>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</si>
  <si>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</si>
  <si>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</si>
  <si>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</si>
  <si>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</si>
  <si>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</si>
  <si>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</si>
  <si>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</si>
  <si>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</si>
  <si>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</si>
  <si>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</si>
  <si>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</si>
  <si>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</si>
  <si>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</si>
  <si>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</si>
  <si>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</si>
  <si>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</si>
  <si>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</si>
  <si>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</si>
  <si>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</si>
  <si>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</si>
  <si>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</si>
  <si>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</si>
  <si>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</si>
  <si>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</si>
  <si>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</si>
  <si>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</si>
  <si>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</si>
  <si>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</si>
  <si>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</si>
  <si>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</si>
  <si>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</si>
  <si>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</si>
  <si>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</si>
  <si>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</si>
  <si>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</si>
  <si>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</si>
  <si>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</si>
  <si>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</si>
  <si>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</si>
  <si>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</si>
  <si>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</si>
  <si>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</si>
  <si>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</si>
  <si>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</si>
  <si>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</si>
  <si>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</si>
  <si>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</si>
  <si>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</si>
  <si>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</si>
  <si>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</si>
  <si>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</si>
  <si>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</si>
  <si>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</si>
  <si>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</si>
  <si>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</si>
  <si>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</si>
  <si>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</si>
  <si>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</si>
  <si>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</si>
  <si>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</si>
  <si>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</si>
  <si>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</si>
  <si>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</si>
  <si>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</si>
  <si>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</si>
  <si>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</si>
  <si>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</si>
  <si>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</si>
  <si>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</si>
  <si>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</si>
  <si>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</si>
  <si>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</si>
  <si>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</si>
  <si>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</si>
  <si>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</si>
  <si>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</si>
  <si>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</si>
  <si>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</si>
  <si>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</si>
  <si>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</si>
  <si>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</si>
  <si>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</si>
  <si>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</si>
  <si>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</si>
  <si>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</si>
  <si>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</si>
  <si>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</si>
  <si>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</si>
  <si>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</si>
  <si>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</si>
  <si>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</si>
  <si>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</si>
  <si>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</si>
  <si>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</si>
  <si>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</si>
  <si>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</si>
  <si>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</si>
  <si>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</si>
  <si>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</si>
  <si>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</si>
  <si>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</si>
  <si>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</si>
  <si>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</si>
  <si>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</si>
  <si>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</si>
  <si>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</si>
  <si>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</si>
  <si>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</si>
  <si>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</si>
  <si>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</si>
  <si>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</si>
  <si>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</si>
  <si>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</si>
  <si>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</si>
  <si>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</si>
  <si>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</si>
  <si>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</si>
  <si>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</si>
  <si>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</si>
  <si>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</si>
  <si>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</si>
  <si>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</si>
  <si>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</si>
  <si>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</si>
  <si>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</si>
  <si>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</si>
  <si>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</si>
  <si>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</si>
  <si>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</si>
  <si>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</si>
  <si>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</si>
  <si>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</si>
  <si>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</si>
  <si>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</si>
  <si>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</si>
  <si>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</si>
  <si>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</si>
  <si>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</si>
  <si>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</si>
  <si>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</si>
  <si>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</si>
  <si>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</si>
  <si>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</si>
  <si>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</si>
  <si>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</si>
  <si>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</si>
  <si>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</si>
  <si>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</si>
  <si>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</si>
  <si>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</si>
  <si>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</si>
  <si>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</si>
  <si>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</si>
  <si>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</si>
  <si>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</si>
  <si>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</si>
  <si>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</si>
  <si>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</si>
  <si>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</si>
  <si>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</si>
  <si>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</si>
  <si>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</si>
  <si>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</si>
  <si>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</si>
  <si>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</si>
  <si>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</si>
  <si>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</si>
  <si>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</si>
  <si>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</si>
  <si>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</si>
  <si>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</si>
  <si>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</si>
  <si>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</si>
  <si>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</si>
  <si>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</si>
  <si>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</si>
  <si>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</si>
  <si>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</si>
  <si>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</si>
  <si>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</si>
  <si>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</si>
  <si>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</si>
  <si>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</si>
  <si>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</si>
  <si>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</si>
  <si>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</si>
  <si>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</si>
  <si>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</si>
  <si>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</si>
  <si>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</si>
  <si>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</si>
  <si>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</si>
  <si>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</si>
  <si>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</si>
  <si>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</si>
  <si>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</si>
  <si>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</si>
  <si>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</si>
  <si>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</si>
  <si>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</si>
  <si>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</si>
  <si>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</si>
  <si>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</si>
  <si>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</si>
  <si>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</si>
  <si>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</si>
  <si>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</si>
  <si>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</si>
  <si>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</si>
  <si>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</si>
  <si>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</si>
  <si>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</si>
  <si>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</si>
  <si>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</si>
  <si>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</si>
  <si>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</si>
  <si>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</si>
  <si>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</si>
  <si>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</si>
  <si>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</si>
  <si>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</si>
  <si>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</si>
  <si>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</si>
  <si>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</si>
  <si>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</si>
  <si>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</si>
  <si>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</si>
  <si>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</si>
  <si>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</si>
  <si>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</si>
  <si>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</si>
  <si>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</si>
  <si>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</si>
  <si>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</si>
  <si>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</si>
  <si>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</si>
  <si>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</si>
  <si>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</si>
  <si>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</si>
  <si>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</si>
  <si>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</si>
  <si>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</si>
  <si>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</si>
  <si>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</si>
  <si>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</si>
  <si>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</si>
  <si>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</si>
  <si>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</si>
  <si>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</si>
  <si>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</si>
  <si>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</si>
  <si>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</si>
  <si>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</si>
  <si>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</si>
  <si>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</si>
  <si>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</si>
  <si>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</si>
  <si>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</si>
  <si>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</si>
  <si>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</si>
  <si>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</si>
  <si>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</si>
  <si>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</si>
  <si>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</si>
  <si>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</si>
  <si>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</si>
  <si>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</si>
  <si>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</si>
  <si>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</si>
  <si>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</si>
  <si>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</si>
  <si>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</si>
  <si>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</si>
  <si>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</si>
  <si>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</si>
  <si>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</si>
  <si>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</si>
  <si>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</si>
  <si>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</si>
  <si>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</si>
  <si>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</si>
  <si>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</si>
  <si>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</si>
  <si>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</si>
  <si>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</si>
  <si>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</si>
  <si>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</si>
  <si>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</si>
  <si>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</si>
  <si>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</si>
  <si>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</si>
  <si>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</si>
  <si>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</si>
  <si>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</si>
  <si>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</si>
  <si>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</si>
  <si>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</si>
  <si>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</si>
  <si>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</si>
  <si>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</si>
  <si>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</si>
  <si>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</si>
  <si>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</si>
  <si>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</si>
  <si>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</si>
  <si>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</si>
  <si>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</si>
  <si>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</si>
  <si>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</si>
  <si>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</si>
  <si>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</si>
  <si>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</si>
  <si>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</si>
  <si>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</si>
  <si>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</si>
  <si>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</si>
  <si>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</si>
  <si>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</si>
  <si>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</si>
  <si>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</si>
  <si>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</si>
  <si>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</si>
  <si>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</si>
  <si>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</si>
  <si>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</si>
  <si>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</si>
  <si>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</si>
  <si>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</si>
  <si>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</si>
  <si>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</si>
  <si>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</si>
  <si>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</si>
  <si>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</si>
  <si>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</si>
  <si>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</si>
  <si>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</si>
  <si>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</si>
  <si>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</si>
  <si>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</si>
  <si>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</si>
  <si>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</si>
  <si>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</si>
  <si>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</si>
  <si>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</si>
  <si>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</si>
  <si>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</si>
  <si>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</si>
  <si>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</si>
  <si>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</si>
  <si>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</si>
  <si>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</si>
  <si>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</si>
  <si>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</si>
  <si>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</si>
  <si>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</si>
  <si>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</si>
  <si>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</si>
  <si>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</si>
  <si>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</si>
  <si>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</si>
  <si>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</si>
  <si>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</si>
  <si>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</si>
  <si>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</si>
  <si>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</si>
  <si>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</si>
  <si>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</si>
  <si>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</si>
  <si>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</si>
  <si>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</si>
  <si>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</si>
  <si>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</si>
  <si>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</si>
  <si>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</si>
  <si>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</si>
  <si>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</si>
  <si>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</si>
  <si>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</si>
  <si>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</si>
  <si>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</si>
  <si>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</si>
  <si>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</si>
  <si>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</si>
  <si>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</si>
  <si>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</si>
  <si>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</si>
  <si>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</si>
  <si>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</si>
  <si>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</si>
  <si>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</si>
  <si>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</si>
  <si>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</si>
  <si>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</si>
  <si>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</si>
  <si>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</si>
  <si>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</si>
  <si>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</si>
  <si>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</si>
  <si>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</si>
  <si>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</si>
  <si>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</si>
  <si>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</si>
  <si>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</si>
  <si>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</si>
  <si>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</si>
  <si>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</si>
  <si>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</si>
  <si>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</si>
  <si>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</si>
  <si>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</si>
  <si>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</si>
  <si>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</si>
  <si>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</si>
  <si>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</si>
  <si>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</si>
  <si>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</si>
  <si>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</si>
  <si>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</si>
  <si>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</si>
  <si>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</si>
  <si>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</si>
  <si>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</si>
  <si>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</si>
  <si>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</si>
  <si>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</si>
  <si>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</si>
  <si>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</si>
  <si>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</si>
  <si>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</si>
  <si>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</si>
  <si>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</si>
  <si>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</si>
  <si>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</si>
  <si>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</si>
  <si>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</si>
  <si>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</si>
  <si>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</si>
  <si>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</si>
  <si>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</si>
  <si>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</si>
  <si>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</si>
  <si>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</si>
  <si>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</si>
  <si>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</si>
  <si>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</si>
  <si>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</si>
  <si>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</si>
  <si>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</si>
  <si>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</si>
  <si>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</si>
  <si>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</si>
  <si>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</si>
  <si>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</si>
  <si>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</si>
  <si>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</si>
  <si>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</si>
  <si>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</si>
  <si>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</si>
  <si>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</si>
  <si>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</si>
  <si>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</si>
  <si>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</si>
  <si>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</si>
  <si>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</si>
  <si>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</si>
  <si>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</si>
  <si>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</si>
  <si>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</si>
  <si>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</si>
  <si>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</si>
  <si>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</si>
  <si>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</si>
  <si>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</si>
  <si>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</si>
  <si>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</si>
  <si>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</si>
  <si>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</si>
  <si>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</si>
  <si>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</si>
  <si>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</si>
  <si>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</si>
  <si>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</si>
  <si>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</si>
  <si>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</si>
  <si>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</si>
  <si>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</si>
  <si>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</si>
  <si>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</si>
  <si>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</si>
  <si>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</si>
  <si>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</si>
  <si>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</si>
  <si>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</si>
  <si>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</si>
  <si>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</si>
  <si>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</si>
  <si>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</si>
  <si>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</si>
  <si>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</si>
  <si>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</si>
  <si>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</si>
  <si>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</si>
  <si>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</si>
  <si>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</si>
  <si>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</si>
  <si>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</si>
  <si>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</si>
  <si>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</si>
  <si>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</si>
  <si>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</si>
  <si>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</si>
  <si>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</si>
  <si>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</si>
  <si>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</si>
  <si>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</si>
  <si>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</si>
  <si>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</si>
  <si>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</si>
  <si>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</si>
  <si>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</si>
  <si>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</si>
  <si>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</si>
  <si>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</si>
  <si>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</si>
  <si>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</si>
  <si>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</si>
  <si>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</si>
  <si>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</si>
  <si>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</si>
  <si>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</si>
  <si>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</si>
  <si>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</si>
  <si>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</si>
  <si>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</si>
  <si>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</si>
  <si>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</si>
  <si>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</si>
  <si>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</si>
  <si>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</si>
  <si>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</si>
  <si>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</si>
  <si>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</si>
  <si>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</si>
  <si>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</si>
  <si>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</si>
  <si>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</si>
  <si>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</si>
  <si>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</si>
  <si>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</si>
  <si>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</si>
  <si>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</si>
  <si>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</si>
  <si>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</si>
  <si>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</si>
  <si>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</si>
  <si>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</si>
  <si>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</si>
  <si>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</si>
  <si>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</si>
  <si>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</si>
  <si>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</si>
  <si>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</si>
  <si>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</si>
  <si>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</si>
  <si>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</si>
  <si>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</si>
  <si>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</si>
  <si>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</si>
  <si>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</si>
  <si>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</si>
  <si>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</si>
  <si>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</si>
  <si>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</si>
  <si>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</si>
  <si>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</si>
  <si>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</si>
  <si>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</si>
  <si>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</si>
  <si>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</si>
  <si>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</si>
  <si>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</si>
  <si>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</si>
  <si>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</si>
  <si>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</si>
  <si>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</si>
  <si>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</si>
  <si>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</si>
  <si>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</si>
  <si>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</si>
  <si>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</si>
  <si>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</si>
  <si>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</si>
  <si>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</si>
  <si>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</si>
  <si>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</si>
  <si>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</si>
  <si>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</si>
  <si>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</si>
  <si>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</si>
  <si>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</si>
  <si>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</si>
  <si>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</si>
  <si>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</si>
  <si>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</si>
  <si>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</si>
  <si>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</si>
  <si>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</si>
  <si>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</si>
  <si>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</si>
  <si>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</si>
  <si>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</si>
  <si>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</si>
  <si>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</si>
  <si>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</si>
  <si>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</si>
  <si>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</si>
  <si>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</si>
  <si>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</si>
  <si>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</si>
  <si>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</si>
  <si>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</si>
  <si>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</si>
  <si>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</si>
  <si>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</si>
  <si>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</si>
  <si>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</si>
  <si>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</si>
  <si>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</si>
  <si>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</si>
  <si>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</si>
  <si>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</si>
  <si>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</si>
  <si>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</si>
  <si>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</si>
  <si>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</si>
  <si>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</si>
  <si>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</si>
  <si>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</si>
  <si>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</si>
  <si>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</si>
  <si>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</si>
  <si>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</si>
  <si>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</si>
  <si>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</si>
  <si>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</si>
  <si>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</si>
  <si>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</si>
  <si>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</si>
  <si>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</si>
  <si>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</si>
  <si>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</si>
  <si>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</si>
  <si>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</si>
  <si>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</si>
  <si>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</si>
  <si>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</si>
  <si>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</si>
  <si>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</si>
  <si>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</si>
  <si>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</si>
  <si>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</si>
  <si>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</si>
  <si>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</si>
  <si>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</si>
  <si>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</si>
  <si>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</si>
  <si>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</si>
  <si>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</si>
  <si>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</si>
  <si>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</si>
  <si>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</si>
  <si>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</si>
  <si>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</si>
  <si>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</si>
  <si>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</si>
  <si>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</si>
  <si>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</si>
  <si>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</si>
  <si>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</si>
  <si>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</si>
  <si>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</si>
  <si>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</si>
  <si>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</si>
  <si>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</si>
  <si>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</si>
  <si>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</si>
  <si>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</si>
  <si>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</si>
  <si>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</si>
  <si>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</si>
  <si>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</si>
  <si>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</si>
  <si>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</si>
  <si>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</si>
  <si>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</si>
  <si>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</si>
  <si>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</si>
  <si>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</si>
  <si>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</si>
  <si>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</si>
  <si>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</si>
  <si>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</si>
  <si>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</si>
  <si>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</si>
  <si>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</si>
  <si>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</si>
  <si>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</si>
  <si>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</si>
  <si>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</si>
  <si>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</si>
  <si>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</si>
  <si>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</si>
  <si>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</si>
  <si>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</si>
  <si>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</si>
  <si>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</si>
  <si>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</si>
  <si>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</si>
  <si>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</si>
  <si>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</si>
  <si>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</si>
  <si>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</si>
  <si>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</si>
  <si>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</si>
  <si>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</si>
  <si>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</si>
  <si>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</si>
  <si>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</si>
  <si>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</si>
  <si>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</si>
  <si>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</si>
  <si>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</si>
  <si>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</si>
  <si>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</si>
  <si>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</si>
  <si>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</si>
  <si>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</si>
  <si>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</si>
  <si>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</si>
  <si>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</si>
  <si>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</si>
  <si>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</si>
  <si>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</si>
  <si>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</si>
  <si>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</si>
  <si>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</si>
  <si>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</si>
  <si>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</si>
  <si>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</si>
  <si>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</si>
  <si>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</si>
  <si>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</si>
  <si>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</si>
  <si>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</si>
  <si>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</si>
  <si>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</si>
  <si>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</si>
  <si>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</si>
  <si>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</si>
  <si>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</si>
  <si>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</si>
  <si>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</si>
  <si>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</si>
  <si>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</si>
  <si>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</si>
  <si>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</si>
  <si>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</si>
  <si>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</si>
  <si>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</si>
  <si>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</si>
  <si>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</si>
  <si>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</si>
  <si>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</si>
  <si>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</si>
  <si>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</si>
  <si>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</si>
  <si>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</si>
  <si>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</si>
  <si>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</si>
  <si>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</si>
  <si>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</si>
  <si>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</si>
  <si>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</si>
  <si>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</si>
  <si>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</si>
  <si>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</si>
  <si>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</si>
  <si>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</si>
  <si>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</si>
  <si>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</si>
  <si>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</si>
  <si>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</si>
  <si>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</si>
  <si>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</si>
  <si>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</si>
  <si>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</si>
  <si>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</si>
  <si>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</si>
  <si>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</si>
  <si>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</si>
  <si>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</si>
  <si>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</si>
  <si>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</si>
  <si>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</si>
  <si>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</si>
  <si>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</si>
  <si>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</si>
  <si>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</si>
  <si>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</si>
  <si>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</si>
  <si>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</si>
  <si>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</si>
  <si>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</si>
  <si>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</si>
  <si>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</si>
  <si>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</si>
  <si>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</si>
  <si>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</si>
  <si>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</si>
  <si>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</si>
  <si>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</si>
  <si>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</si>
  <si>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</si>
  <si>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</si>
  <si>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</si>
  <si>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</si>
  <si>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</si>
  <si>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</si>
  <si>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</si>
  <si>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</si>
  <si>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</si>
  <si>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</si>
  <si>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</si>
  <si>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</si>
  <si>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</si>
  <si>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</si>
  <si>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</si>
  <si>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</si>
  <si>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</si>
  <si>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</si>
  <si>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</si>
  <si>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</si>
  <si>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</si>
  <si>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</si>
  <si>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</si>
  <si>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</si>
  <si>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</si>
  <si>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</si>
  <si>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</si>
  <si>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</si>
  <si>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</si>
  <si>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</si>
  <si>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</si>
  <si>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</si>
  <si>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</si>
  <si>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</si>
  <si>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</si>
  <si>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</si>
  <si>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</si>
  <si>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</si>
  <si>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</si>
  <si>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</si>
  <si>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</si>
  <si>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</si>
  <si>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</si>
  <si>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</si>
  <si>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</si>
  <si>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</si>
  <si>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</si>
  <si>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</si>
  <si>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</si>
  <si>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</si>
  <si>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</si>
  <si>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</si>
  <si>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</si>
  <si>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</si>
  <si>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</si>
  <si>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</si>
  <si>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</si>
  <si>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</si>
  <si>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</si>
  <si>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</si>
  <si>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</si>
  <si>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</si>
  <si>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</si>
  <si>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</si>
  <si>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</si>
  <si>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</si>
  <si>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</si>
  <si>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</si>
  <si>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</si>
  <si>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</si>
  <si>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</si>
  <si>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</si>
  <si>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</si>
  <si>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</si>
  <si>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</si>
  <si>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</si>
  <si>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</si>
  <si>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</si>
  <si>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</si>
  <si>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</si>
  <si>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</si>
  <si>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</si>
  <si>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</si>
  <si>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</si>
  <si>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</si>
  <si>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</si>
  <si>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</si>
  <si>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</si>
  <si>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</si>
  <si>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</si>
  <si>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</si>
  <si>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</si>
  <si>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</si>
  <si>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</si>
  <si>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</si>
  <si>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</si>
  <si>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</si>
  <si>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</si>
  <si>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</si>
  <si>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</si>
  <si>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</si>
  <si>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</si>
  <si>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</si>
  <si>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</si>
  <si>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</si>
  <si>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</si>
  <si>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</si>
  <si>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</si>
  <si>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</si>
  <si>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</si>
  <si>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</si>
  <si>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</si>
  <si>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</si>
  <si>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</si>
  <si>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</si>
  <si>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</si>
  <si>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</si>
  <si>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</si>
  <si>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</si>
  <si>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</si>
  <si>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</si>
  <si>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</si>
  <si>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</si>
  <si>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</si>
  <si>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</si>
  <si>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</si>
  <si>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</si>
  <si>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</si>
  <si>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</si>
  <si>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</si>
  <si>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</si>
  <si>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</si>
  <si>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</si>
  <si>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</si>
  <si>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</si>
  <si>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</si>
  <si>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</si>
  <si>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</si>
  <si>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</si>
  <si>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</si>
  <si>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</si>
  <si>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</si>
  <si>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</si>
  <si>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</si>
  <si>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</si>
  <si>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</si>
  <si>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</si>
  <si>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</si>
  <si>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</si>
  <si>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</si>
  <si>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</si>
  <si>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</si>
  <si>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</si>
  <si>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</si>
  <si>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</si>
  <si>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</si>
  <si>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</si>
  <si>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</si>
  <si>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</si>
  <si>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</si>
  <si>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</si>
  <si>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</si>
  <si>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</si>
  <si>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</si>
  <si>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</si>
  <si>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</si>
  <si>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</si>
  <si>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</si>
  <si>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</si>
  <si>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</si>
  <si>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</si>
  <si>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</si>
  <si>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</si>
  <si>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</si>
  <si>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</si>
  <si>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</si>
  <si>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</si>
  <si>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</si>
  <si>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</si>
  <si>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</si>
  <si>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</si>
  <si>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</si>
  <si>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</si>
  <si>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</si>
  <si>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</si>
  <si>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</si>
  <si>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</si>
  <si>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</si>
  <si>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</si>
  <si>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</si>
  <si>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</si>
  <si>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</si>
  <si>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</si>
  <si>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</si>
  <si>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</si>
  <si>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</si>
  <si>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</si>
  <si>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</si>
  <si>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</si>
  <si>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</si>
  <si>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</si>
  <si>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</si>
  <si>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</si>
  <si>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</si>
  <si>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</si>
  <si>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</si>
  <si>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</si>
  <si>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</si>
  <si>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</si>
  <si>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</si>
  <si>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</si>
  <si>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</si>
  <si>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</si>
  <si>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</si>
  <si>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</si>
  <si>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</si>
  <si>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</si>
  <si>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</si>
  <si>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</si>
  <si>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</si>
  <si>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</si>
  <si>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</si>
  <si>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</si>
  <si>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</si>
  <si>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</si>
  <si>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</si>
  <si>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</si>
  <si>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</si>
  <si>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</si>
  <si>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</si>
  <si>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</si>
  <si>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</si>
  <si>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</si>
  <si>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</si>
  <si>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</si>
  <si>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</si>
  <si>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</si>
  <si>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</si>
  <si>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</si>
  <si>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</si>
  <si>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</si>
  <si>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</si>
  <si>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</si>
  <si>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</si>
  <si>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</si>
  <si>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</si>
  <si>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</si>
  <si>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</si>
  <si>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</si>
  <si>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</si>
  <si>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</si>
  <si>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</si>
  <si>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</si>
  <si>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</si>
  <si>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</si>
  <si>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</si>
  <si>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</si>
  <si>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</si>
  <si>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</si>
  <si>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</si>
  <si>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</si>
  <si>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</si>
  <si>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</si>
  <si>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</si>
  <si>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</si>
  <si>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</si>
  <si>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</si>
  <si>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</si>
  <si>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</si>
  <si>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</si>
  <si>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</si>
  <si>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</si>
  <si>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</si>
  <si>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</si>
  <si>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</si>
  <si>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</si>
  <si>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</si>
  <si>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</si>
  <si>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</si>
  <si>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</si>
  <si>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</si>
  <si>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</si>
  <si>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</si>
  <si>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</si>
  <si>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</si>
  <si>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</si>
  <si>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</si>
  <si>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</si>
  <si>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</si>
  <si>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</si>
  <si>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</si>
  <si>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</si>
  <si>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</si>
  <si>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</si>
  <si>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</si>
  <si>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</si>
  <si>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</si>
  <si>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</si>
  <si>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</si>
  <si>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</si>
  <si>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</si>
  <si>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</si>
  <si>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</si>
  <si>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</si>
  <si>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</si>
  <si>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</si>
  <si>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</si>
  <si>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</si>
  <si>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</si>
  <si>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</si>
  <si>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</si>
  <si>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</si>
  <si>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</si>
  <si>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</si>
  <si>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</si>
  <si>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</si>
  <si>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</si>
  <si>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</si>
  <si>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</si>
  <si>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</si>
  <si>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</si>
  <si>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</si>
  <si>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</si>
  <si>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</si>
  <si>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</si>
  <si>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</si>
  <si>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</si>
  <si>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</si>
  <si>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</si>
  <si>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</si>
  <si>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</si>
  <si>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</si>
  <si>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</si>
  <si>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</si>
  <si>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</si>
  <si>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</si>
  <si>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</si>
  <si>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</si>
  <si>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</si>
  <si>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</si>
  <si>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</si>
  <si>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</si>
  <si>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</si>
  <si>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</si>
  <si>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</si>
  <si>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</si>
  <si>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</si>
  <si>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</si>
  <si>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</si>
  <si>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</si>
  <si>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</si>
  <si>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</si>
  <si>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</si>
  <si>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</si>
  <si>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</si>
  <si>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</si>
  <si>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</si>
  <si>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</si>
  <si>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</si>
  <si>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</si>
  <si>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</si>
  <si>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</si>
  <si>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</si>
  <si>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</si>
  <si>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</si>
  <si>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</si>
  <si>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</si>
  <si>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</si>
  <si>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</si>
  <si>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</si>
  <si>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</si>
  <si>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</si>
  <si>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</si>
  <si>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</si>
  <si>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</si>
  <si>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</si>
  <si>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</si>
  <si>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</si>
  <si>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</si>
  <si>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</si>
  <si>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</si>
  <si>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</si>
  <si>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</si>
  <si>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</si>
  <si>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</si>
  <si>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</si>
  <si>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</si>
  <si>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</si>
  <si>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</si>
  <si>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</si>
  <si>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</si>
  <si>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</si>
  <si>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</si>
  <si>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</si>
  <si>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</si>
  <si>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</si>
  <si>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</si>
  <si>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</si>
  <si>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</si>
  <si>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</si>
  <si>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</si>
  <si>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</si>
  <si>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</si>
  <si>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</si>
  <si>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</si>
  <si>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</si>
  <si>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</si>
  <si>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</si>
  <si>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</si>
  <si>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</si>
  <si>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</si>
  <si>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</si>
  <si>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</si>
  <si>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</si>
  <si>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</si>
  <si>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</si>
  <si>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</si>
  <si>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</si>
  <si>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</si>
  <si>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</si>
  <si>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</si>
  <si>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</si>
  <si>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</si>
  <si>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</si>
  <si>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</si>
  <si>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</si>
  <si>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</si>
  <si>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</si>
  <si>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</si>
  <si>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</si>
  <si>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</si>
  <si>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</si>
  <si>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</si>
  <si>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</si>
  <si>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</si>
  <si>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</si>
  <si>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</si>
  <si>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</si>
  <si>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</si>
  <si>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</si>
  <si>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</si>
  <si>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</si>
  <si>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</si>
  <si>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</si>
  <si>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</si>
  <si>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</si>
  <si>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</si>
  <si>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</si>
  <si>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</si>
  <si>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</si>
  <si>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</si>
  <si>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</si>
  <si>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</si>
  <si>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</si>
  <si>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</si>
  <si>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</si>
  <si>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</si>
  <si>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</si>
  <si>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</si>
  <si>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</si>
  <si>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</si>
  <si>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</si>
  <si>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</si>
  <si>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</si>
  <si>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</si>
  <si>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</si>
  <si>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</si>
  <si>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</si>
  <si>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</si>
  <si>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</si>
  <si>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</si>
  <si>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</si>
  <si>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</si>
  <si>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</si>
  <si>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</si>
  <si>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</si>
  <si>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</si>
  <si>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</si>
  <si>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</si>
  <si>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</si>
  <si>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</si>
  <si>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</si>
  <si>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</si>
  <si>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</si>
  <si>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</si>
  <si>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</si>
  <si>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</si>
  <si>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</si>
  <si>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</si>
  <si>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</si>
  <si>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</si>
  <si>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</si>
  <si>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</si>
  <si>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</si>
  <si>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</si>
  <si>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</si>
  <si>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</si>
  <si>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</si>
  <si>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</si>
  <si>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</si>
  <si>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</si>
  <si>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</si>
  <si>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</si>
  <si>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</si>
  <si>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</si>
  <si>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</si>
  <si>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</si>
  <si>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</si>
  <si>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</si>
  <si>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</si>
  <si>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</si>
  <si>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</si>
  <si>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</si>
  <si>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</si>
  <si>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</si>
  <si>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</si>
  <si>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</si>
  <si>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</si>
  <si>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</si>
  <si>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</si>
  <si>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</si>
  <si>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</si>
  <si>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</si>
  <si>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</si>
  <si>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</si>
  <si>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</si>
  <si>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</si>
  <si>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</si>
  <si>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</si>
  <si>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</si>
  <si>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</si>
  <si>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</si>
  <si>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</si>
  <si>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</si>
  <si>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</si>
  <si>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</si>
  <si>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</si>
  <si>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</si>
  <si>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</si>
  <si>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</si>
  <si>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</si>
  <si>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</si>
  <si>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</si>
  <si>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</si>
  <si>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</si>
  <si>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</si>
  <si>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</si>
  <si>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</si>
  <si>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</si>
  <si>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</si>
  <si>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</si>
  <si>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</si>
  <si>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</si>
  <si>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</si>
  <si>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</si>
  <si>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</si>
  <si>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</si>
  <si>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</si>
  <si>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</si>
  <si>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</si>
  <si>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</si>
  <si>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</si>
  <si>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</si>
  <si>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</si>
  <si>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</si>
  <si>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</si>
  <si>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</si>
  <si>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</si>
  <si>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</si>
  <si>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</si>
  <si>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</si>
  <si>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</si>
  <si>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</si>
  <si>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</si>
  <si>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</si>
  <si>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</si>
  <si>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</si>
  <si>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</si>
  <si>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</si>
  <si>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</si>
  <si>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</si>
  <si>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</si>
  <si>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</si>
  <si>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</si>
  <si>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</si>
  <si>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</si>
  <si>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</si>
  <si>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</si>
  <si>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</si>
  <si>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</si>
  <si>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</si>
  <si>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</si>
  <si>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</si>
  <si>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</si>
  <si>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</si>
  <si>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</si>
  <si>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</si>
  <si>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</si>
  <si>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</si>
  <si>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</si>
  <si>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</si>
  <si>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</si>
  <si>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</si>
  <si>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</si>
  <si>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</si>
  <si>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</si>
  <si>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</si>
  <si>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</si>
  <si>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</si>
  <si>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</si>
  <si>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</si>
  <si>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</si>
  <si>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</si>
  <si>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</si>
  <si>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</si>
  <si>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</si>
  <si>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</si>
  <si>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</si>
  <si>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</si>
  <si>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</si>
  <si>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</si>
  <si>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</si>
  <si>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</si>
  <si>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</si>
  <si>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</si>
  <si>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</si>
  <si>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</si>
  <si>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</si>
  <si>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</si>
  <si>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</si>
  <si>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</si>
  <si>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</si>
  <si>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</si>
  <si>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</si>
  <si>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</si>
  <si>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</si>
  <si>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</si>
  <si>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</si>
  <si>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</si>
  <si>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</si>
  <si>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</si>
  <si>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</si>
  <si>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</si>
  <si>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</si>
  <si>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</si>
  <si>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</si>
  <si>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</si>
  <si>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</si>
  <si>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</si>
  <si>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</si>
  <si>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</si>
  <si>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</si>
  <si>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</si>
  <si>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</si>
  <si>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</si>
  <si>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</si>
  <si>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</si>
  <si>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</si>
  <si>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</si>
  <si>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</si>
  <si>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</si>
  <si>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</si>
  <si>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</si>
  <si>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</si>
  <si>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</si>
  <si>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</si>
  <si>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</si>
  <si>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</si>
  <si>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</si>
  <si>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</si>
  <si>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</si>
  <si>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</si>
  <si>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</si>
  <si>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</si>
  <si>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</si>
  <si>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</si>
  <si>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</si>
  <si>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</si>
  <si>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</si>
  <si>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</si>
  <si>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</si>
  <si>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</si>
  <si>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</si>
  <si>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</si>
  <si>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</si>
  <si>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</si>
  <si>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</si>
  <si>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</si>
  <si>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</si>
  <si>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</si>
  <si>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</si>
  <si>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</si>
  <si>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</si>
  <si>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</si>
  <si>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</si>
  <si>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</si>
  <si>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</si>
  <si>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</si>
  <si>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</si>
  <si>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</si>
  <si>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</si>
  <si>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</si>
  <si>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</si>
  <si>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</si>
  <si>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</si>
  <si>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</si>
  <si>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</si>
  <si>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</si>
  <si>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</si>
  <si>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</si>
  <si>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</si>
  <si>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</si>
  <si>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</si>
  <si>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</si>
  <si>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</si>
  <si>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</si>
  <si>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</si>
  <si>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</si>
  <si>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</si>
  <si>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</si>
  <si>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</si>
  <si>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</si>
  <si>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</si>
  <si>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</si>
  <si>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</si>
  <si>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</si>
  <si>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</si>
  <si>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</si>
  <si>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</si>
  <si>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</si>
  <si>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</si>
  <si>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</si>
  <si>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</si>
  <si>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</si>
  <si>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</si>
  <si>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</si>
  <si>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</si>
  <si>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</si>
  <si>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</si>
  <si>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</si>
  <si>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</si>
  <si>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</si>
  <si>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</si>
  <si>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</si>
  <si>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</si>
  <si>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</si>
  <si>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</si>
  <si>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</si>
  <si>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</si>
  <si>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</si>
  <si>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</si>
  <si>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</si>
  <si>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</si>
  <si>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</si>
  <si>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</si>
  <si>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</si>
  <si>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</si>
  <si>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</si>
  <si>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</si>
  <si>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</si>
  <si>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</si>
  <si>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</si>
  <si>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</si>
  <si>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</si>
  <si>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</si>
  <si>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</si>
  <si>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</si>
  <si>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</si>
  <si>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</si>
  <si>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</si>
  <si>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</si>
  <si>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</si>
  <si>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</si>
  <si>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</si>
  <si>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</si>
  <si>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</si>
  <si>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</si>
  <si>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</si>
  <si>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</si>
  <si>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</si>
  <si>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</si>
  <si>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</si>
  <si>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</si>
  <si>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</si>
  <si>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</si>
  <si>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</si>
  <si>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</si>
  <si>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</si>
  <si>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</si>
  <si>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</si>
  <si>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</si>
  <si>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</si>
  <si>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</si>
  <si>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</si>
  <si>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</si>
  <si>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</si>
  <si>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</si>
  <si>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</si>
  <si>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</si>
  <si>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</si>
  <si>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</si>
  <si>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</si>
  <si>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</si>
  <si>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</si>
  <si>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</si>
  <si>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</si>
  <si>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</si>
  <si>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</si>
  <si>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</si>
  <si>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</si>
  <si>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</si>
  <si>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</si>
  <si>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</si>
  <si>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</si>
  <si>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</si>
  <si>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</si>
  <si>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</si>
  <si>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</si>
  <si>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</si>
  <si>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</si>
  <si>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</si>
  <si>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</si>
  <si>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</si>
  <si>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</si>
  <si>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</si>
  <si>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</si>
  <si>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</si>
  <si>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</si>
  <si>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</si>
  <si>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</si>
  <si>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</si>
  <si>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</si>
  <si>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</si>
  <si>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</si>
  <si>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</si>
  <si>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</si>
  <si>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</si>
  <si>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</si>
  <si>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</si>
  <si>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</si>
  <si>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</si>
  <si>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</si>
  <si>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</si>
  <si>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</si>
  <si>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</si>
  <si>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</si>
  <si>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</si>
  <si>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</si>
  <si>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</si>
  <si>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</si>
  <si>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</si>
  <si>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</si>
  <si>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</si>
  <si>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</si>
  <si>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</si>
  <si>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</si>
  <si>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</si>
  <si>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</si>
  <si>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</si>
  <si>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</si>
  <si>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</si>
  <si>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</si>
  <si>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</si>
  <si>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</si>
  <si>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</si>
  <si>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</si>
  <si>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</si>
  <si>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</si>
  <si>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</si>
  <si>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</si>
  <si>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</si>
  <si>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</si>
  <si>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</si>
  <si>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</si>
  <si>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</si>
  <si>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</si>
  <si>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</si>
  <si>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</si>
  <si>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</si>
  <si>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</si>
  <si>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</si>
  <si>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</si>
  <si>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</si>
  <si>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</si>
  <si>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</si>
  <si>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</si>
  <si>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</si>
  <si>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</si>
  <si>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</si>
  <si>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</si>
  <si>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</si>
  <si>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</si>
  <si>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</si>
  <si>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</si>
  <si>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</si>
  <si>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</si>
  <si>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</si>
  <si>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</si>
  <si>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</si>
  <si>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</si>
  <si>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</si>
  <si>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</si>
  <si>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</si>
  <si>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</si>
  <si>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</si>
  <si>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</si>
  <si>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</si>
  <si>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</si>
  <si>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</si>
  <si>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</si>
  <si>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</si>
  <si>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</si>
  <si>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</si>
  <si>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</si>
  <si>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</si>
  <si>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</si>
  <si>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</si>
  <si>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</si>
  <si>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</si>
  <si>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</si>
  <si>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</si>
  <si>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</si>
  <si>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</si>
  <si>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</si>
  <si>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</si>
  <si>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</si>
  <si>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</si>
  <si>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</si>
  <si>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</si>
  <si>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</si>
  <si>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</si>
  <si>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</si>
  <si>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</si>
  <si>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</si>
  <si>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</si>
  <si>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</si>
  <si>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</si>
  <si>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</si>
  <si>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</si>
  <si>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</si>
  <si>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</si>
  <si>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</si>
  <si>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</si>
  <si>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</si>
  <si>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</si>
  <si>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</si>
  <si>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</si>
  <si>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</si>
  <si>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</si>
  <si>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</si>
  <si>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</si>
  <si>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</si>
  <si>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</si>
  <si>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</si>
  <si>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</si>
  <si>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</si>
  <si>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</si>
  <si>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</si>
  <si>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</si>
  <si>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</si>
  <si>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</si>
  <si>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</si>
  <si>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</si>
  <si>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</si>
  <si>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</si>
  <si>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</si>
  <si>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</si>
  <si>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</si>
  <si>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</si>
  <si>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</si>
  <si>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</si>
  <si>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</si>
  <si>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</si>
  <si>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</si>
  <si>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</si>
  <si>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</si>
  <si>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</si>
  <si>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</si>
  <si>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</si>
  <si>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</si>
  <si>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</si>
  <si>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</si>
  <si>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</si>
  <si>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</si>
  <si>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</si>
  <si>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</si>
  <si>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</si>
  <si>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</si>
  <si>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</si>
  <si>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</si>
  <si>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</si>
  <si>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</si>
  <si>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</si>
  <si>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</si>
  <si>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</si>
  <si>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</si>
  <si>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</si>
  <si>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</si>
  <si>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</si>
  <si>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</si>
  <si>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</si>
  <si>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</si>
  <si>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</si>
  <si>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</si>
  <si>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</si>
  <si>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</si>
  <si>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</si>
  <si>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</si>
  <si>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</si>
  <si>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</si>
  <si>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</si>
  <si>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</si>
  <si>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</si>
  <si>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</si>
  <si>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</si>
  <si>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</si>
  <si>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</si>
  <si>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</si>
  <si>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</si>
  <si>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</si>
  <si>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</si>
  <si>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</si>
  <si>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</si>
  <si>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</si>
  <si>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</si>
  <si>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</si>
  <si>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</si>
  <si>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</si>
  <si>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</si>
  <si>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</si>
  <si>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</si>
  <si>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</si>
  <si>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</si>
  <si>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</si>
  <si>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</si>
  <si>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</si>
  <si>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</si>
  <si>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</si>
  <si>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</si>
  <si>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</si>
  <si>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</si>
  <si>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</si>
  <si>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</si>
  <si>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</si>
  <si>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</si>
  <si>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</si>
  <si>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</si>
  <si>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</si>
  <si>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</si>
  <si>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</si>
  <si>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</si>
  <si>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</si>
  <si>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</si>
  <si>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</si>
  <si>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</si>
  <si>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</si>
  <si>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</si>
  <si>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</si>
  <si>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</si>
  <si>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</si>
  <si>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</si>
  <si>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</si>
  <si>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</si>
  <si>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</si>
  <si>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</si>
  <si>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</si>
  <si>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</si>
  <si>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</si>
  <si>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</si>
  <si>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</si>
  <si>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</si>
  <si>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</si>
  <si>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</si>
  <si>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</si>
  <si>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</si>
  <si>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</si>
  <si>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</si>
  <si>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</si>
  <si>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</si>
  <si>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</si>
  <si>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</si>
  <si>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</si>
  <si>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</si>
  <si>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</si>
  <si>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</si>
  <si>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</si>
  <si>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</si>
  <si>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</si>
  <si>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</si>
  <si>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</si>
  <si>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</si>
  <si>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</si>
  <si>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</si>
  <si>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</si>
  <si>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</si>
  <si>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</si>
  <si>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</si>
  <si>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</si>
  <si>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</si>
  <si>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</si>
  <si>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</si>
  <si>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</si>
  <si>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</si>
  <si>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</si>
  <si>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</si>
  <si>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</si>
  <si>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</si>
  <si>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</si>
  <si>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</si>
  <si>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</si>
  <si>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</si>
  <si>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</si>
  <si>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</si>
  <si>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</si>
  <si>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</si>
  <si>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</si>
  <si>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</si>
  <si>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</si>
  <si>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</si>
  <si>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</si>
  <si>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</si>
  <si>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</si>
  <si>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</si>
  <si>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</si>
  <si>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</si>
  <si>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</si>
  <si>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</si>
  <si>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</si>
  <si>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</si>
  <si>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</si>
  <si>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</si>
  <si>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</si>
  <si>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</si>
  <si>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</si>
  <si>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</si>
  <si>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</si>
  <si>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</si>
  <si>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</si>
  <si>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</si>
  <si>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</si>
  <si>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</si>
  <si>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</si>
  <si>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</si>
  <si>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</si>
  <si>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</si>
  <si>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</si>
  <si>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</si>
  <si>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</si>
  <si>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</si>
  <si>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</si>
  <si>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</si>
  <si>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</si>
  <si>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</si>
  <si>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</si>
  <si>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</si>
  <si>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</si>
  <si>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</si>
  <si>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</si>
  <si>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</si>
  <si>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</si>
  <si>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</si>
  <si>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</si>
  <si>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</si>
  <si>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</si>
  <si>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</si>
  <si>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</si>
  <si>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</si>
  <si>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</si>
  <si>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</si>
  <si>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</si>
  <si>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</si>
  <si>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</si>
  <si>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</si>
  <si>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</si>
  <si>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</si>
  <si>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</si>
  <si>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</si>
  <si>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</si>
  <si>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</si>
  <si>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</si>
  <si>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</si>
  <si>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</si>
  <si>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</si>
  <si>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</si>
  <si>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</si>
  <si>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</si>
  <si>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</si>
  <si>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</si>
  <si>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</si>
  <si>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</si>
  <si>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</si>
  <si>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</si>
  <si>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</si>
  <si>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</si>
  <si>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</si>
  <si>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</si>
  <si>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</si>
  <si>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</si>
  <si>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</si>
  <si>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</si>
  <si>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</si>
  <si>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</si>
  <si>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</si>
  <si>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</si>
  <si>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</si>
  <si>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</si>
  <si>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</si>
  <si>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</si>
  <si>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</si>
  <si>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</si>
  <si>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</si>
  <si>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</si>
  <si>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</si>
  <si>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</si>
  <si>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</si>
  <si>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</si>
  <si>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</si>
  <si>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</si>
  <si>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</si>
  <si>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</si>
  <si>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</si>
  <si>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</si>
  <si>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</si>
  <si>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</si>
  <si>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</si>
  <si>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</si>
  <si>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</si>
  <si>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</si>
  <si>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</si>
  <si>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</si>
  <si>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</si>
  <si>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</si>
  <si>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</si>
  <si>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</si>
  <si>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</si>
  <si>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</si>
  <si>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</si>
  <si>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</si>
  <si>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</si>
  <si>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</si>
  <si>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</si>
  <si>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</si>
  <si>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</si>
  <si>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</si>
  <si>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</si>
  <si>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</si>
  <si>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</si>
  <si>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</si>
  <si>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</si>
  <si>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</si>
  <si>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</si>
  <si>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</si>
  <si>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</si>
  <si>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</si>
  <si>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</si>
  <si>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</si>
  <si>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</si>
  <si>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</si>
  <si>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</si>
  <si>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</si>
  <si>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</si>
  <si>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</si>
  <si>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</si>
  <si>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</si>
  <si>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</si>
  <si>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</si>
  <si>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</si>
  <si>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</si>
  <si>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</si>
  <si>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</si>
  <si>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</si>
  <si>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</si>
  <si>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</si>
  <si>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</si>
  <si>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</si>
  <si>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</si>
  <si>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</si>
  <si>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</si>
  <si>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</si>
  <si>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</si>
  <si>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</si>
  <si>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</si>
  <si>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</si>
  <si>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</si>
  <si>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</si>
  <si>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</si>
  <si>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</si>
  <si>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</si>
  <si>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</si>
  <si>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</si>
  <si>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</si>
  <si>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</si>
  <si>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</si>
  <si>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</si>
  <si>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</si>
  <si>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</si>
  <si>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</si>
  <si>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</si>
  <si>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</si>
  <si>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</si>
  <si>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</si>
  <si>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</si>
  <si>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</si>
  <si>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</si>
  <si>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</si>
  <si>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</si>
  <si>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</si>
  <si>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</si>
  <si>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</si>
  <si>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</si>
  <si>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</si>
  <si>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</si>
  <si>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</si>
  <si>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</si>
  <si>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</si>
  <si>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</si>
  <si>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</si>
  <si>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</si>
  <si>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</si>
  <si>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</si>
  <si>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</si>
  <si>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</si>
  <si>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</si>
  <si>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</si>
  <si>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</si>
  <si>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</si>
  <si>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</si>
  <si>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</si>
  <si>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</si>
  <si>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</si>
  <si>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</si>
  <si>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</si>
  <si>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</si>
  <si>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</si>
  <si>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</si>
  <si>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</si>
  <si>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</si>
  <si>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</si>
  <si>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</si>
  <si>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</si>
  <si>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</si>
  <si>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</si>
  <si>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</si>
  <si>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</si>
  <si>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</si>
  <si>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</si>
  <si>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</si>
  <si>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</si>
  <si>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</si>
  <si>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</si>
  <si>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</si>
  <si>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</si>
  <si>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</si>
  <si>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</si>
  <si>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</si>
  <si>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</si>
  <si>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</si>
  <si>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</si>
  <si>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</si>
  <si>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</si>
  <si>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</si>
  <si>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</si>
  <si>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</si>
  <si>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</si>
  <si>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</si>
  <si>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</si>
  <si>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</si>
  <si>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</si>
  <si>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</si>
  <si>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</si>
  <si>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</si>
  <si>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</si>
  <si>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</si>
  <si>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</si>
  <si>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</si>
  <si>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</si>
  <si>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</si>
  <si>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</si>
  <si>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</si>
  <si>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</si>
  <si>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</si>
  <si>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</si>
  <si>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</si>
  <si>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</si>
  <si>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</si>
  <si>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</si>
  <si>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</si>
  <si>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</si>
  <si>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</si>
  <si>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</si>
  <si>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</si>
  <si>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</si>
  <si>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</si>
  <si>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</si>
  <si>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</si>
  <si>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</si>
  <si>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</si>
  <si>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</si>
  <si>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</si>
  <si>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</si>
  <si>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</si>
  <si>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</si>
  <si>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</si>
  <si>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</si>
  <si>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</si>
  <si>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</si>
  <si>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</si>
  <si>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</si>
  <si>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</si>
  <si>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</si>
  <si>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</si>
  <si>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</si>
  <si>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</si>
  <si>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</si>
  <si>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</si>
  <si>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</si>
  <si>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</si>
  <si>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</si>
  <si>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</si>
  <si>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</si>
  <si>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</si>
  <si>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</si>
  <si>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</si>
  <si>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</si>
  <si>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</si>
  <si>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</si>
  <si>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</si>
  <si>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</si>
  <si>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</si>
  <si>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</si>
  <si>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</si>
  <si>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</si>
  <si>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</si>
  <si>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</si>
  <si>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</si>
  <si>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</si>
  <si>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</si>
  <si>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</si>
  <si>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</si>
  <si>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</si>
  <si>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</si>
  <si>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</si>
  <si>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</si>
  <si>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</si>
  <si>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</si>
  <si>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</si>
  <si>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</si>
  <si>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</si>
  <si>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</si>
  <si>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</si>
  <si>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</si>
  <si>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</si>
  <si>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</si>
  <si>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</si>
  <si>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</si>
  <si>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</si>
  <si>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</si>
  <si>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</si>
  <si>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</si>
  <si>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</si>
  <si>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</si>
  <si>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</si>
  <si>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</si>
  <si>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</si>
  <si>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</si>
  <si>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</si>
  <si>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</si>
  <si>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</si>
  <si>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</si>
  <si>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</si>
  <si>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</si>
  <si>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</si>
  <si>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</si>
  <si>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</si>
  <si>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</si>
  <si>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</si>
  <si>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</si>
  <si>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</si>
  <si>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</si>
  <si>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</si>
  <si>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</si>
  <si>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</si>
  <si>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</si>
  <si>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</si>
  <si>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</si>
  <si>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</si>
  <si>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</si>
  <si>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</si>
  <si>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</si>
  <si>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</si>
  <si>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</si>
  <si>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</si>
  <si>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</si>
  <si>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</si>
  <si>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</si>
  <si>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</si>
  <si>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</si>
  <si>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</si>
  <si>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</si>
  <si>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</si>
  <si>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</si>
  <si>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</si>
  <si>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</si>
  <si>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</si>
  <si>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</si>
  <si>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</si>
  <si>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</si>
  <si>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</si>
  <si>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</si>
  <si>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</si>
  <si>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</si>
  <si>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</si>
  <si>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</si>
  <si>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</si>
  <si>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</si>
  <si>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</si>
  <si>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</si>
  <si>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</si>
  <si>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</si>
  <si>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</si>
  <si>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</si>
  <si>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</si>
  <si>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</si>
  <si>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</si>
  <si>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</si>
  <si>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</si>
  <si>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</si>
  <si>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</si>
  <si>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</si>
  <si>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</si>
  <si>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</si>
  <si>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</si>
  <si>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</si>
  <si>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</si>
  <si>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</si>
  <si>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</si>
  <si>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</si>
  <si>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</si>
  <si>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</si>
  <si>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</si>
  <si>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</si>
  <si>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</si>
  <si>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</si>
  <si>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</si>
  <si>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</si>
  <si>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</si>
  <si>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</si>
  <si>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</si>
  <si>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</si>
  <si>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</si>
  <si>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</si>
  <si>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</si>
  <si>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</si>
  <si>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</si>
  <si>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</si>
  <si>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</si>
  <si>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</si>
  <si>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</si>
  <si>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</si>
  <si>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</si>
  <si>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</si>
  <si>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</si>
  <si>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</si>
  <si>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</si>
  <si>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</si>
  <si>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</si>
  <si>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</si>
  <si>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</si>
  <si>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</si>
  <si>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</si>
  <si>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</si>
  <si>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</si>
  <si>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</si>
  <si>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</si>
  <si>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</si>
  <si>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</si>
  <si>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</si>
  <si>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</si>
  <si>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</si>
  <si>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</si>
  <si>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</si>
  <si>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</si>
  <si>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</si>
  <si>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</si>
  <si>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</si>
  <si>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</si>
  <si>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</si>
  <si>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</si>
  <si>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</si>
  <si>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</si>
  <si>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</si>
  <si>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</si>
  <si>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</si>
  <si>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</si>
  <si>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</si>
  <si>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</si>
  <si>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</si>
  <si>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</si>
  <si>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</si>
  <si>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</si>
  <si>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</si>
  <si>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</si>
  <si>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</si>
  <si>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</si>
  <si>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</si>
  <si>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</si>
  <si>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</si>
  <si>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</si>
  <si>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</si>
  <si>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</si>
  <si>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</si>
  <si>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</si>
  <si>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</si>
  <si>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</si>
  <si>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</si>
  <si>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</si>
  <si>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</si>
  <si>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</si>
  <si>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</si>
  <si>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</si>
  <si>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</si>
  <si>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</si>
  <si>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</si>
  <si>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</si>
  <si>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</si>
  <si>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</si>
  <si>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</si>
  <si>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</si>
  <si>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</si>
  <si>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</si>
  <si>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</si>
  <si>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</si>
  <si>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</si>
  <si>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</si>
  <si>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</si>
  <si>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</si>
  <si>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</si>
  <si>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</si>
  <si>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</si>
  <si>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</si>
  <si>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</si>
  <si>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</si>
  <si>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</si>
  <si>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</si>
  <si>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</si>
  <si>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</si>
  <si>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</si>
  <si>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</si>
  <si>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</si>
  <si>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</si>
  <si>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</si>
  <si>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</si>
  <si>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</si>
  <si>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</si>
  <si>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</si>
  <si>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</si>
  <si>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</si>
  <si>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</si>
  <si>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</si>
  <si>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</si>
  <si>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</si>
  <si>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</si>
  <si>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</si>
  <si>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</si>
  <si>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</si>
  <si>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</si>
  <si>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</si>
  <si>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</si>
  <si>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</si>
  <si>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</si>
  <si>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</si>
  <si>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</si>
  <si>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</si>
  <si>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</si>
  <si>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</si>
  <si>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</si>
  <si>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</si>
  <si>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</si>
  <si>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</si>
  <si>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</si>
  <si>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</si>
  <si>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</si>
  <si>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</si>
  <si>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</si>
  <si>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</si>
  <si>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</si>
  <si>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</si>
  <si>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</si>
  <si>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</si>
  <si>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</si>
  <si>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</si>
  <si>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</si>
  <si>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</si>
  <si>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</si>
  <si>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</si>
  <si>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</si>
  <si>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</si>
  <si>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</si>
  <si>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</si>
  <si>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</si>
  <si>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</si>
  <si>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</si>
  <si>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</si>
  <si>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</si>
  <si>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</si>
  <si>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</si>
  <si>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</si>
  <si>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</si>
  <si>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</si>
  <si>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</si>
  <si>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</si>
  <si>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</si>
  <si>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</si>
  <si>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</si>
  <si>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</si>
  <si>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</si>
  <si>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</si>
  <si>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</si>
  <si>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</si>
  <si>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</si>
  <si>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</si>
  <si>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</si>
  <si>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</si>
  <si>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</si>
  <si>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</si>
  <si>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</si>
  <si>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</si>
  <si>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</si>
  <si>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</si>
  <si>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</si>
  <si>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</si>
  <si>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</si>
  <si>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</si>
  <si>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</si>
  <si>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</si>
  <si>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</si>
  <si>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</si>
  <si>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</si>
  <si>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</si>
  <si>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</si>
  <si>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</si>
  <si>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</si>
  <si>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</si>
  <si>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</si>
  <si>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</si>
  <si>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</si>
  <si>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</si>
  <si>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</si>
  <si>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</si>
  <si>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</si>
  <si>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</si>
  <si>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</si>
  <si>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</si>
  <si>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</si>
  <si>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</si>
  <si>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</si>
  <si>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</si>
  <si>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</si>
  <si>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</si>
  <si>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</si>
  <si>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</si>
  <si>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</si>
  <si>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</si>
  <si>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</si>
  <si>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</si>
  <si>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</si>
  <si>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</si>
  <si>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</si>
  <si>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</si>
  <si>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</si>
  <si>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</si>
  <si>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</si>
  <si>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</si>
  <si>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</si>
  <si>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</si>
  <si>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</si>
  <si>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</si>
  <si>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</si>
  <si>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</si>
  <si>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</si>
  <si>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</si>
  <si>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</si>
  <si>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</si>
  <si>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</si>
  <si>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</si>
  <si>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</si>
  <si>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</si>
  <si>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</si>
  <si>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</si>
  <si>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</si>
  <si>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</si>
  <si>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</si>
  <si>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</si>
  <si>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</si>
  <si>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</si>
  <si>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</si>
  <si>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</si>
  <si>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</si>
  <si>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</si>
  <si>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</si>
  <si>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</si>
  <si>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</si>
  <si>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</si>
  <si>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</si>
  <si>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</si>
  <si>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</si>
  <si>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</si>
  <si>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</si>
  <si>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</si>
  <si>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</si>
  <si>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</si>
  <si>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</si>
  <si>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</si>
  <si>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</si>
  <si>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</si>
  <si>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</si>
  <si>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</si>
  <si>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</si>
  <si>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</si>
  <si>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</si>
  <si>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</si>
  <si>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</si>
  <si>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</si>
  <si>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</si>
  <si>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</si>
  <si>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</si>
  <si>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</si>
  <si>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</si>
  <si>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</si>
  <si>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</si>
  <si>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</si>
  <si>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</si>
  <si>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</si>
  <si>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</si>
  <si>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</si>
  <si>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</si>
  <si>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</si>
  <si>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</si>
  <si>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</si>
  <si>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</si>
  <si>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</si>
  <si>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</si>
  <si>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</si>
  <si>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</si>
  <si>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</si>
  <si>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</si>
  <si>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</si>
  <si>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</si>
  <si>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</si>
  <si>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</si>
  <si>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</si>
  <si>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</si>
  <si>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</si>
  <si>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</si>
  <si>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</si>
  <si>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</si>
  <si>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</si>
  <si>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</si>
  <si>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</si>
  <si>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</si>
  <si>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</si>
  <si>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</si>
  <si>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</si>
  <si>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</si>
  <si>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</si>
  <si>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</si>
  <si>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</si>
  <si>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</si>
  <si>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</si>
  <si>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</si>
  <si>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</si>
  <si>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</si>
  <si>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</si>
  <si>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</si>
  <si>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</si>
  <si>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</si>
  <si>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</si>
  <si>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</si>
  <si>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</si>
  <si>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</si>
  <si>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</si>
  <si>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</si>
  <si>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</si>
  <si>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</si>
  <si>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</si>
  <si>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</si>
  <si>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</si>
  <si>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</si>
  <si>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</si>
  <si>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</si>
  <si>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</si>
  <si>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</si>
  <si>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</si>
  <si>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</si>
  <si>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</si>
  <si>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</si>
  <si>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</si>
  <si>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</si>
  <si>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</si>
  <si>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</si>
  <si>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</si>
  <si>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</si>
  <si>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</si>
  <si>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</si>
  <si>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</si>
  <si>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</si>
  <si>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</si>
  <si>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</si>
  <si>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</si>
  <si>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</si>
  <si>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</si>
  <si>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</si>
  <si>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</si>
  <si>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</si>
  <si>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</si>
  <si>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</si>
  <si>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</si>
  <si>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</si>
  <si>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</si>
  <si>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</si>
  <si>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</si>
  <si>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</si>
  <si>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</si>
  <si>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</si>
  <si>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</si>
  <si>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</si>
  <si>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</si>
  <si>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</si>
  <si>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</si>
  <si>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</si>
  <si>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</si>
  <si>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</si>
  <si>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</si>
  <si>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</si>
  <si>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</si>
  <si>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</si>
  <si>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</si>
  <si>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</si>
  <si>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</si>
  <si>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</si>
  <si>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</si>
  <si>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</si>
  <si>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</si>
  <si>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</si>
  <si>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</si>
  <si>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</si>
  <si>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</si>
  <si>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</si>
  <si>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</si>
  <si>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</si>
  <si>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</si>
  <si>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</si>
  <si>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</si>
  <si>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</si>
  <si>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</si>
  <si>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</si>
  <si>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</si>
  <si>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</si>
  <si>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</si>
  <si>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</si>
  <si>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</si>
  <si>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</si>
  <si>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</si>
  <si>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</si>
  <si>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</si>
  <si>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</si>
  <si>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</si>
  <si>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</si>
  <si>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</si>
  <si>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</si>
  <si>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</si>
  <si>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</si>
  <si>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</si>
  <si>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</si>
  <si>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</si>
  <si>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</si>
  <si>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</si>
  <si>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</si>
  <si>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</si>
  <si>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</si>
  <si>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</si>
  <si>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</si>
  <si>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</si>
  <si>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</si>
  <si>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</si>
  <si>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</si>
  <si>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</si>
  <si>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</si>
  <si>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</si>
  <si>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</si>
  <si>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</si>
  <si>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</si>
  <si>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</si>
  <si>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</si>
  <si>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</si>
  <si>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</si>
  <si>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</si>
  <si>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</si>
  <si>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</si>
  <si>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</si>
  <si>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</si>
  <si>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</si>
  <si>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</si>
  <si>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</si>
  <si>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</si>
  <si>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</si>
  <si>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</si>
  <si>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</si>
  <si>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</si>
  <si>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</si>
  <si>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</si>
  <si>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</si>
  <si>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</si>
  <si>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</si>
  <si>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</si>
  <si>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</si>
  <si>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</si>
  <si>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</si>
  <si>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</si>
  <si>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</si>
  <si>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</si>
  <si>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</si>
  <si>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</si>
  <si>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</si>
  <si>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</si>
  <si>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</si>
  <si>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</si>
  <si>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</si>
  <si>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</si>
  <si>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</si>
  <si>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</si>
  <si>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</si>
  <si>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</si>
  <si>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</si>
  <si>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</si>
  <si>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</si>
  <si>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</si>
  <si>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</si>
  <si>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</si>
  <si>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</si>
  <si>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</si>
  <si>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</si>
  <si>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</si>
  <si>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</si>
  <si>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</si>
  <si>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</si>
  <si>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</si>
  <si>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</si>
  <si>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</si>
  <si>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</si>
  <si>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</si>
  <si>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</si>
  <si>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</si>
  <si>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</si>
  <si>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</si>
  <si>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</si>
  <si>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</si>
  <si>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</si>
  <si>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</si>
  <si>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</si>
  <si>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</si>
  <si>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</si>
  <si>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</si>
  <si>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</si>
  <si>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</si>
  <si>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</si>
  <si>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</si>
  <si>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</si>
  <si>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</si>
  <si>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</si>
  <si>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</si>
  <si>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</si>
  <si>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</si>
  <si>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</si>
  <si>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</si>
  <si>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</si>
  <si>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</si>
  <si>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</si>
  <si>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</si>
  <si>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</si>
  <si>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</si>
  <si>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</si>
  <si>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</si>
  <si>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</si>
  <si>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</si>
  <si>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</si>
  <si>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</si>
  <si>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</si>
  <si>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</si>
  <si>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</si>
  <si>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</si>
  <si>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</si>
  <si>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</si>
  <si>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</si>
  <si>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</si>
  <si>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</si>
  <si>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</si>
  <si>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</si>
  <si>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</si>
  <si>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</si>
  <si>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</si>
  <si>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</si>
  <si>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</si>
  <si>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</si>
  <si>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</si>
  <si>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</si>
  <si>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</si>
  <si>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</si>
  <si>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</si>
  <si>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</si>
  <si>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</si>
  <si>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</si>
  <si>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</si>
  <si>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</si>
  <si>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</si>
  <si>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</si>
  <si>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</si>
  <si>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</si>
  <si>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</si>
  <si>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</si>
  <si>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</si>
  <si>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</si>
  <si>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</si>
  <si>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</si>
  <si>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</si>
  <si>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</si>
  <si>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</si>
  <si>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</si>
  <si>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</si>
  <si>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</si>
  <si>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</si>
  <si>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</si>
  <si>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</si>
  <si>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</si>
  <si>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</si>
  <si>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</si>
  <si>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</si>
  <si>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</si>
  <si>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</si>
  <si>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</si>
  <si>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</si>
  <si>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</si>
  <si>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</si>
  <si>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</si>
  <si>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</si>
  <si>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</si>
  <si>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</si>
  <si>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</si>
  <si>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</si>
  <si>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</si>
  <si>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</si>
  <si>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</si>
  <si>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</si>
  <si>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</si>
  <si>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</si>
  <si>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</si>
  <si>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</si>
  <si>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</si>
  <si>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</si>
  <si>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</si>
  <si>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</si>
  <si>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</si>
  <si>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</si>
  <si>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</si>
  <si>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</si>
  <si>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</si>
  <si>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</si>
  <si>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</si>
  <si>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</si>
  <si>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</si>
  <si>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</si>
  <si>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</si>
  <si>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</si>
  <si>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</si>
  <si>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</si>
  <si>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</si>
  <si>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</si>
  <si>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</si>
  <si>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</si>
  <si>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</si>
  <si>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</si>
  <si>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</si>
  <si>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</si>
  <si>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</si>
  <si>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</si>
  <si>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</si>
  <si>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</si>
  <si>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</si>
  <si>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</si>
  <si>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</si>
  <si>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</si>
  <si>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</si>
  <si>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</si>
  <si>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</si>
  <si>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</si>
  <si>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</si>
  <si>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</si>
  <si>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</si>
  <si>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</si>
  <si>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</si>
  <si>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</si>
  <si>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</si>
  <si>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</si>
  <si>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</si>
  <si>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</si>
  <si>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</si>
  <si>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</si>
  <si>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</si>
  <si>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</si>
  <si>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</si>
  <si>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</si>
  <si>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</si>
  <si>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</si>
  <si>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</si>
  <si>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</si>
  <si>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</si>
  <si>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</si>
  <si>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</si>
  <si>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</si>
  <si>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</si>
  <si>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</si>
  <si>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</si>
  <si>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</si>
  <si>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</si>
  <si>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</si>
  <si>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</si>
  <si>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</si>
  <si>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</si>
  <si>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</si>
  <si>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</si>
  <si>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</si>
  <si>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</si>
  <si>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</si>
  <si>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</si>
  <si>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</si>
  <si>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</si>
  <si>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</si>
  <si>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</si>
  <si>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</si>
  <si>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</si>
  <si>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</si>
  <si>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</si>
  <si>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</si>
  <si>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</si>
  <si>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</si>
  <si>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</si>
  <si>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</si>
  <si>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</si>
  <si>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</si>
  <si>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</si>
  <si>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</si>
  <si>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</si>
  <si>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</si>
  <si>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</si>
  <si>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</si>
  <si>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</si>
  <si>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</si>
  <si>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</si>
  <si>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</si>
  <si>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</si>
  <si>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</si>
  <si>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</si>
  <si>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</si>
  <si>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</si>
  <si>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</si>
  <si>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</si>
  <si>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</si>
  <si>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</si>
  <si>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</si>
  <si>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</si>
  <si>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</si>
  <si>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</si>
  <si>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</si>
  <si>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</si>
  <si>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</si>
  <si>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</si>
  <si>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</si>
  <si>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</si>
  <si>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</si>
  <si>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</si>
  <si>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</si>
  <si>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</si>
  <si>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</si>
  <si>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</si>
  <si>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</si>
  <si>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</si>
  <si>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</si>
  <si>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</si>
  <si>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</si>
  <si>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</si>
  <si>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</si>
  <si>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</si>
  <si>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</si>
  <si>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</si>
  <si>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</si>
  <si>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</si>
  <si>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</si>
  <si>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</si>
  <si>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</si>
  <si>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</si>
  <si>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</si>
  <si>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</si>
  <si>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</si>
  <si>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</si>
  <si>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</si>
  <si>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</si>
  <si>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</si>
  <si>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</si>
  <si>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</si>
  <si>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</si>
  <si>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</si>
  <si>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</si>
  <si>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</si>
  <si>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</si>
  <si>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</si>
  <si>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</si>
  <si>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</si>
  <si>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</si>
  <si>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</si>
  <si>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</si>
  <si>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</si>
  <si>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</si>
  <si>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</si>
  <si>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</si>
  <si>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</si>
  <si>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</si>
  <si>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</si>
  <si>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</si>
  <si>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</si>
  <si>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</si>
  <si>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</si>
  <si>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</si>
  <si>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</si>
  <si>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</si>
  <si>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</si>
  <si>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</si>
  <si>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</si>
  <si>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</si>
  <si>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</si>
  <si>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</si>
  <si>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</si>
  <si>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</si>
  <si>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</si>
  <si>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</si>
  <si>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</si>
  <si>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</si>
  <si>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</si>
  <si>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</si>
  <si>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</si>
  <si>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</si>
  <si>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</si>
  <si>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</si>
  <si>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</si>
  <si>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</si>
  <si>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</si>
  <si>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</si>
  <si>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</si>
  <si>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</si>
  <si>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</si>
  <si>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</si>
  <si>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</si>
  <si>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</si>
  <si>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</si>
  <si>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</si>
  <si>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</si>
  <si>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</si>
  <si>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</si>
  <si>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</si>
  <si>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</si>
  <si>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</si>
  <si>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</si>
  <si>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</si>
  <si>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</si>
  <si>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</si>
  <si>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</si>
  <si>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</si>
  <si>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</si>
  <si>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</si>
  <si>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</si>
  <si>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</si>
  <si>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</si>
  <si>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</si>
  <si>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</si>
  <si>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</si>
  <si>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</si>
  <si>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</si>
  <si>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</si>
  <si>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</si>
  <si>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</si>
  <si>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</si>
  <si>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</si>
  <si>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</si>
  <si>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</si>
  <si>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</si>
  <si>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</si>
  <si>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</si>
  <si>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</si>
  <si>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</si>
  <si>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</si>
  <si>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</si>
  <si>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</si>
  <si>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</si>
  <si>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</si>
  <si>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</si>
  <si>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</si>
  <si>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</si>
  <si>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</si>
  <si>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</si>
  <si>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</si>
  <si>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</si>
  <si>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</si>
  <si>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</si>
  <si>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</si>
  <si>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</si>
  <si>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</si>
  <si>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</si>
  <si>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</si>
  <si>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</si>
  <si>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</si>
  <si>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</si>
  <si>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</si>
  <si>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</si>
  <si>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</si>
  <si>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</si>
  <si>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</si>
  <si>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</si>
  <si>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</si>
  <si>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</si>
  <si>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</si>
  <si>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</si>
  <si>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</si>
  <si>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</si>
  <si>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</si>
  <si>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</si>
  <si>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</si>
  <si>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</si>
  <si>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</si>
  <si>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</si>
  <si>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</si>
  <si>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</si>
  <si>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</si>
  <si>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</si>
  <si>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</si>
  <si>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</si>
  <si>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</si>
  <si>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</si>
  <si>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</si>
  <si>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</si>
  <si>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</si>
  <si>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</si>
  <si>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</si>
  <si>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</si>
  <si>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</si>
  <si>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</si>
  <si>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</si>
  <si>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</si>
  <si>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</si>
  <si>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</si>
  <si>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</si>
  <si>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</si>
  <si>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</si>
  <si>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</si>
  <si>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</si>
  <si>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</si>
  <si>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</si>
  <si>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</si>
  <si>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</si>
  <si>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</si>
  <si>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</si>
  <si>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</si>
  <si>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</si>
  <si>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</si>
  <si>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</si>
  <si>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</si>
  <si>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</si>
  <si>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</si>
  <si>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</si>
  <si>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</si>
  <si>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</si>
  <si>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</si>
  <si>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</si>
  <si>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</si>
  <si>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</si>
  <si>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</si>
  <si>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</si>
  <si>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</si>
  <si>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</si>
  <si>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</si>
  <si>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</si>
  <si>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</si>
  <si>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</si>
  <si>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</si>
  <si>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</si>
  <si>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</si>
  <si>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</si>
  <si>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</si>
  <si>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</si>
  <si>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</si>
  <si>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</si>
  <si>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</si>
  <si>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</si>
  <si>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</si>
  <si>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</si>
  <si>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</si>
  <si>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</si>
  <si>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</si>
  <si>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</si>
  <si>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</si>
  <si>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</si>
  <si>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</si>
  <si>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</si>
  <si>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</si>
  <si>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</si>
  <si>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</si>
  <si>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</si>
  <si>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</si>
  <si>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</si>
  <si>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</si>
  <si>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</si>
  <si>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</si>
  <si>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</si>
  <si>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</si>
  <si>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</si>
  <si>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</si>
  <si>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</si>
  <si>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</si>
  <si>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</si>
  <si>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</si>
  <si>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</si>
  <si>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</si>
  <si>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</si>
  <si>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</si>
  <si>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</si>
  <si>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</si>
  <si>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</si>
  <si>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</si>
  <si>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</si>
  <si>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</si>
  <si>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</si>
  <si>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</si>
  <si>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</si>
  <si>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</si>
  <si>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</si>
  <si>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</si>
  <si>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</si>
  <si>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</si>
  <si>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</si>
  <si>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</si>
  <si>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</si>
  <si>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</si>
  <si>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</si>
  <si>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</si>
  <si>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</si>
  <si>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</si>
  <si>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</si>
  <si>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</si>
  <si>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</si>
  <si>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</si>
  <si>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</si>
  <si>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</si>
  <si>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</si>
  <si>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</si>
  <si>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</si>
  <si>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</si>
  <si>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</si>
  <si>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</si>
  <si>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</si>
  <si>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</si>
  <si>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</si>
  <si>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</si>
  <si>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</si>
  <si>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</si>
  <si>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</si>
  <si>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</si>
  <si>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</si>
  <si>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</si>
  <si>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</si>
  <si>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</si>
  <si>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</si>
  <si>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</si>
  <si>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</si>
  <si>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</si>
  <si>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</si>
  <si>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</si>
  <si>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</si>
  <si>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</si>
  <si>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</si>
  <si>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</si>
  <si>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</si>
  <si>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</si>
  <si>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</si>
  <si>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</si>
  <si>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</si>
  <si>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</si>
  <si>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</si>
  <si>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</si>
  <si>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</si>
  <si>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</si>
  <si>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</si>
  <si>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</si>
  <si>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</si>
  <si>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</si>
  <si>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</si>
  <si>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</si>
  <si>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</si>
  <si>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</si>
  <si>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</si>
  <si>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</si>
  <si>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</si>
  <si>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</si>
  <si>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</si>
  <si>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</si>
  <si>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</si>
  <si>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</si>
  <si>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</si>
  <si>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</si>
  <si>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</si>
  <si>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</si>
  <si>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</si>
  <si>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</si>
  <si>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</si>
  <si>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</si>
  <si>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</si>
  <si>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</si>
  <si>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</si>
  <si>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</si>
  <si>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</si>
  <si>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</si>
  <si>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</si>
  <si>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</si>
  <si>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</si>
  <si>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</si>
  <si>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</si>
  <si>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</si>
  <si>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</si>
  <si>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</si>
  <si>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</si>
  <si>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</si>
  <si>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</si>
  <si>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</si>
  <si>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</si>
  <si>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</si>
  <si>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</si>
  <si>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</si>
  <si>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</si>
  <si>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</si>
  <si>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</si>
  <si>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</si>
  <si>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</si>
  <si>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</si>
  <si>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</si>
  <si>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</si>
  <si>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</si>
  <si>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</si>
  <si>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</si>
  <si>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</si>
  <si>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</si>
  <si>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</si>
  <si>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</si>
  <si>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</si>
  <si>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</si>
  <si>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</si>
  <si>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</si>
  <si>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</si>
  <si>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</si>
  <si>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</si>
  <si>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</si>
  <si>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</si>
  <si>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</si>
  <si>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</si>
  <si>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</si>
  <si>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</si>
  <si>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</si>
  <si>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</si>
  <si>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</si>
  <si>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</si>
  <si>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</si>
  <si>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</si>
  <si>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</si>
  <si>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</si>
  <si>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</si>
  <si>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</si>
  <si>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</si>
  <si>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</si>
  <si>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</si>
  <si>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</si>
  <si>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</si>
  <si>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</si>
  <si>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</si>
  <si>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</si>
  <si>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</si>
  <si>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</si>
  <si>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</si>
  <si>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</si>
  <si>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</si>
  <si>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</si>
  <si>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</si>
  <si>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</si>
  <si>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</si>
  <si>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</si>
  <si>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</si>
  <si>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</si>
  <si>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</si>
  <si>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</si>
  <si>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</si>
  <si>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</si>
  <si>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</si>
  <si>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</si>
  <si>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</si>
  <si>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</si>
  <si>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</si>
  <si>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</si>
  <si>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</si>
  <si>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</si>
  <si>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</si>
  <si>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</si>
  <si>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</si>
  <si>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</si>
  <si>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</si>
  <si>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</si>
  <si>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</si>
  <si>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</si>
  <si>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</si>
  <si>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</si>
  <si>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</si>
  <si>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</si>
  <si>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</si>
  <si>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</si>
  <si>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</si>
  <si>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</si>
  <si>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</si>
  <si>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</si>
  <si>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</si>
  <si>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</si>
  <si>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</si>
  <si>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</si>
  <si>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</si>
  <si>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</si>
  <si>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</si>
  <si>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</si>
  <si>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</si>
  <si>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</si>
  <si>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</si>
  <si>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</si>
  <si>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</si>
  <si>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</si>
  <si>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</si>
  <si>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</si>
  <si>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</si>
  <si>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</si>
  <si>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</si>
  <si>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</si>
  <si>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</si>
  <si>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</si>
  <si>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</si>
  <si>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</si>
  <si>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</si>
  <si>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</si>
  <si>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</si>
  <si>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</si>
  <si>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</si>
  <si>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</si>
  <si>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</si>
  <si>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</si>
  <si>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</si>
  <si>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</si>
  <si>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</si>
  <si>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</si>
  <si>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</si>
  <si>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</si>
  <si>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</si>
  <si>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</si>
  <si>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</si>
  <si>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</si>
  <si>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</si>
  <si>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</si>
  <si>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</si>
  <si>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</si>
  <si>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</si>
  <si>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</si>
  <si>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</si>
  <si>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</si>
  <si>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</si>
  <si>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</si>
  <si>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</si>
  <si>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</si>
  <si>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</si>
  <si>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</si>
  <si>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</si>
  <si>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</si>
  <si>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</si>
  <si>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</si>
  <si>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</si>
  <si>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</si>
  <si>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</si>
  <si>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</si>
  <si>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</si>
  <si>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</si>
  <si>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</si>
  <si>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</si>
  <si>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</si>
  <si>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</si>
  <si>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</si>
  <si>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</si>
  <si>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</si>
  <si>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</si>
  <si>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</si>
  <si>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</si>
  <si>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</si>
  <si>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</si>
  <si>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</si>
  <si>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</si>
  <si>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</si>
  <si>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</si>
  <si>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</si>
  <si>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</si>
  <si>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</si>
  <si>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</si>
  <si>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</si>
  <si>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</si>
  <si>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</si>
  <si>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</si>
  <si>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</si>
  <si>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</si>
  <si>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</si>
  <si>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</si>
  <si>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</si>
  <si>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</si>
  <si>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</si>
  <si>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</si>
  <si>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</si>
  <si>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</si>
  <si>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</si>
  <si>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</si>
  <si>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</si>
  <si>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</si>
  <si>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</si>
  <si>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</si>
  <si>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</si>
  <si>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</si>
  <si>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</si>
  <si>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</si>
  <si>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</si>
  <si>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</si>
  <si>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</si>
  <si>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</si>
  <si>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</si>
  <si>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</si>
  <si>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</si>
  <si>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</si>
  <si>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</si>
  <si>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</si>
  <si>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</si>
  <si>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</si>
  <si>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</si>
  <si>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</si>
  <si>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</si>
  <si>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</si>
  <si>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</si>
  <si>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</si>
  <si>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</si>
  <si>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</si>
  <si>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</si>
  <si>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</si>
  <si>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</si>
  <si>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</si>
  <si>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</si>
  <si>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</si>
  <si>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</si>
  <si>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</si>
  <si>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</si>
  <si>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</si>
  <si>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</si>
  <si>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</si>
  <si>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</si>
  <si>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</si>
  <si>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</si>
  <si>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</si>
  <si>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</si>
  <si>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</si>
  <si>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</si>
  <si>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</si>
  <si>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</si>
  <si>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</si>
  <si>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</si>
  <si>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</si>
  <si>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</si>
  <si>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</si>
  <si>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</si>
  <si>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</si>
  <si>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</si>
  <si>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</si>
  <si>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</si>
  <si>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</si>
  <si>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</si>
  <si>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</si>
  <si>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</si>
  <si>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</si>
  <si>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</si>
  <si>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</si>
  <si>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</si>
  <si>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</si>
  <si>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</si>
  <si>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</si>
  <si>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</si>
  <si>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</si>
  <si>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</si>
  <si>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</si>
  <si>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</si>
  <si>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</si>
  <si>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</si>
  <si>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</si>
  <si>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</si>
  <si>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</si>
  <si>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</si>
  <si>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</si>
  <si>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</si>
  <si>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</si>
  <si>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</si>
  <si>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</si>
  <si>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</si>
  <si>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</si>
  <si>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</si>
  <si>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</si>
  <si>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</si>
  <si>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</si>
  <si>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</si>
  <si>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</si>
  <si>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</si>
  <si>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</si>
  <si>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</si>
  <si>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</si>
  <si>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</si>
  <si>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</si>
  <si>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</si>
  <si>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</si>
  <si>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</si>
  <si>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</si>
  <si>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</si>
  <si>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</si>
  <si>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</si>
  <si>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</si>
  <si>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</si>
  <si>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</si>
  <si>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</si>
  <si>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</si>
  <si>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</si>
  <si>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</si>
  <si>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</si>
  <si>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</si>
  <si>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</si>
  <si>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</si>
  <si>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</si>
  <si>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</si>
  <si>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</si>
  <si>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</si>
  <si>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</si>
  <si>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</si>
  <si>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</si>
  <si>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</si>
  <si>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</si>
  <si>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</si>
  <si>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</si>
  <si>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</si>
  <si>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</si>
  <si>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</si>
  <si>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</si>
  <si>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</si>
  <si>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</si>
  <si>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</si>
  <si>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</si>
  <si>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</si>
  <si>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</si>
  <si>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</si>
  <si>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</si>
  <si>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</si>
  <si>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</si>
  <si>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</si>
  <si>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</si>
  <si>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</si>
  <si>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</si>
  <si>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</si>
  <si>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</si>
  <si>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</si>
  <si>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</si>
  <si>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</si>
  <si>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</si>
  <si>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</si>
  <si>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</si>
  <si>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</si>
  <si>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</si>
  <si>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</si>
  <si>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</si>
  <si>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</si>
  <si>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</si>
  <si>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</si>
  <si>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</si>
  <si>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</si>
  <si>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</si>
  <si>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</si>
  <si>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</si>
  <si>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</si>
  <si>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</si>
  <si>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</si>
  <si>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</si>
  <si>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</si>
  <si>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</si>
  <si>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</si>
  <si>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</si>
  <si>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</si>
  <si>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</si>
  <si>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</si>
  <si>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</si>
  <si>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</si>
  <si>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</si>
  <si>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</si>
  <si>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</si>
  <si>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</si>
  <si>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</si>
  <si>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</si>
  <si>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</si>
  <si>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</si>
  <si>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</si>
  <si>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</si>
  <si>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</si>
  <si>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</si>
  <si>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</si>
  <si>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</si>
  <si>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</si>
  <si>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</si>
  <si>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</si>
  <si>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</si>
  <si>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</si>
  <si>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</si>
  <si>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</si>
  <si>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</si>
  <si>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</si>
  <si>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</si>
  <si>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</si>
  <si>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</si>
  <si>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</si>
  <si>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</si>
  <si>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</si>
  <si>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</si>
  <si>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</si>
  <si>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</si>
  <si>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</si>
  <si>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</si>
  <si>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</si>
  <si>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</si>
  <si>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</si>
  <si>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</si>
  <si>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</si>
  <si>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</si>
  <si>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</si>
  <si>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</si>
  <si>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</si>
  <si>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</si>
  <si>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PCM-20251126-00001339</t>
  </si>
  <si>
    <t xml:space="preserve">Major </t>
  </si>
  <si>
    <t>ETA 90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</si>
  <si>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</si>
  <si>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</si>
  <si>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</si>
  <si>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</si>
  <si>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</si>
  <si>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</si>
  <si>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</si>
  <si>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</si>
  <si>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</si>
  <si>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</si>
  <si>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</si>
  <si>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</si>
  <si>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</si>
  <si>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</si>
  <si>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</si>
  <si>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</si>
  <si>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</si>
  <si>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</si>
  <si>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</si>
  <si>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</si>
  <si>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</si>
  <si>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</si>
  <si>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</si>
  <si>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</si>
  <si>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</si>
  <si>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</si>
  <si>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</si>
  <si>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</si>
  <si>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</si>
  <si>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</si>
  <si>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</si>
  <si>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</si>
  <si>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</si>
  <si>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</si>
  <si>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</si>
  <si>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</si>
  <si>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</si>
  <si>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</si>
  <si>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</si>
  <si>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</si>
  <si>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</si>
  <si>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</si>
  <si>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</si>
  <si>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</si>
  <si>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</si>
  <si>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</si>
  <si>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</si>
  <si>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</si>
  <si>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</si>
  <si>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</si>
  <si>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</si>
  <si>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</si>
  <si>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</si>
  <si>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</si>
  <si>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</si>
  <si>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</si>
  <si>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</si>
  <si>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</si>
  <si>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</si>
  <si>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</si>
  <si>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</si>
  <si>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</si>
  <si>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</si>
  <si>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</si>
  <si>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</si>
  <si>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</si>
  <si>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</si>
  <si>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</si>
  <si>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</si>
  <si>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</si>
  <si>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</si>
  <si>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</si>
  <si>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</si>
  <si>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</si>
  <si>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</si>
  <si>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</si>
  <si>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</si>
  <si>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</si>
  <si>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</si>
  <si>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</si>
  <si>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</si>
  <si>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</si>
  <si>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</si>
  <si>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</si>
  <si>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PCM-20251126-00001173</t>
  </si>
  <si>
    <t>MDN0204</t>
  </si>
  <si>
    <t>sceco</t>
  </si>
  <si>
    <t>EM team on the way ETA 35 mins</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</si>
  <si>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</si>
  <si>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</si>
  <si>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</si>
  <si>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</si>
  <si>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</si>
  <si>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</si>
  <si>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</si>
  <si>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</si>
  <si>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</si>
  <si>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</si>
  <si>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TT-20251126-00680-no new PCM</t>
  </si>
  <si>
    <t xml:space="preserve">EM Team on the way ETA: 15 Mins </t>
  </si>
  <si>
    <t xml:space="preserve">EM Team at site </t>
  </si>
  <si>
    <t>ETA 55 min</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</si>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</sst>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0" fontId="7" fillId="12" borderId="8" xfId="0" applyFont="1" applyFill="1" applyBorder="1" applyAlignment="1">
      <alignment horizontal="center" vertical="center"/>
    </xf>
    <xf numFmtId="0" fontId="12" fillId="2" borderId="1" xfId="0" applyNumberFormat="1" applyFont="1" applyFill="1" applyBorder="1" applyAlignment="1">
      <alignment horizontal="center" vertical="center" wrapText="1"/>
    </xf>
    <xf numFmtId="164" fontId="12" fillId="2" borderId="1" xfId="0" applyNumberFormat="1" applyFont="1" applyFill="1" applyBorder="1" applyAlignment="1">
      <alignment horizontal="center" vertical="center" wrapText="1"/>
    </xf>
  </cellXfs>
  <cellStyles count="2">
    <cellStyle name="Hyperlink" xfId="1" builtinId="8"/>
    <cellStyle name="Normal" xfId="0" builtinId="0"/>
  </cellStyles>
  <dxfs count="211">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0"/>
      <tableStyleElement type="secondRowStripe" dxfId="209"/>
    </tableStyle>
    <tableStyle name="R4-style" pivot="0" count="2" xr9:uid="{77AE9F50-97BF-4159-B679-31472073B654}">
      <tableStyleElement type="firstRowStripe" dxfId="208"/>
      <tableStyleElement type="secondRowStripe" dxfId="207"/>
    </tableStyle>
    <tableStyle name="R5-style" pivot="0" count="2" xr9:uid="{AD12C9A5-1F34-43AA-AAE7-75BCDDC91B59}">
      <tableStyleElement type="firstRowStripe" dxfId="206"/>
      <tableStyleElement type="secondRowStripe" dxfId="205"/>
    </tableStyle>
    <tableStyle name="R6-style" pivot="0" count="2" xr9:uid="{C3E12290-DC8B-4BD6-BE37-56C4CBB4A158}">
      <tableStyleElement type="firstRowStripe" dxfId="204"/>
      <tableStyleElement type="secondRowStripe" dxfId="203"/>
    </tableStyle>
    <tableStyle name="R6-style 2" pivot="0" count="2" xr9:uid="{BDD812D4-7BED-44DC-B88C-1BB7B09B1E54}">
      <tableStyleElement type="firstRowStripe" dxfId="202"/>
      <tableStyleElement type="secondRowStripe" dxfId="201"/>
    </tableStyle>
    <tableStyle name="R6-style 3" pivot="0" count="2" xr9:uid="{77756906-F756-4B78-A11F-BCDB11B6C4D7}">
      <tableStyleElement type="firstRowStripe" dxfId="200"/>
      <tableStyleElement type="secondRowStripe" dxfId="199"/>
    </tableStyle>
    <tableStyle name="R6-style 4" pivot="0" count="2" xr9:uid="{691627C6-EE15-4EED-AE01-ED65075D6119}">
      <tableStyleElement type="firstRowStripe" dxfId="198"/>
      <tableStyleElement type="secondRowStripe" dxfId="197"/>
    </tableStyle>
    <tableStyle name="R6-style 5" pivot="0" count="2" xr9:uid="{AF3631A8-C005-4414-A160-13325C8E88D6}">
      <tableStyleElement type="firstRowStripe" dxfId="196"/>
      <tableStyleElement type="secondRowStripe" dxfId="195"/>
    </tableStyle>
    <tableStyle name="R6-style 6" pivot="0" count="2" xr9:uid="{DF662C83-6FBD-44FA-A474-9A88B3E85FE2}">
      <tableStyleElement type="firstRowStripe" dxfId="194"/>
      <tableStyleElement type="secondRowStripe" dxfId="193"/>
    </tableStyle>
    <tableStyle name="R6-style 7" pivot="0" count="2" xr9:uid="{8AE85B5B-5C24-4438-B48E-E48CB23C4A51}">
      <tableStyleElement type="firstRowStripe" dxfId="192"/>
      <tableStyleElement type="secondRowStripe" dxfId="191"/>
    </tableStyle>
    <tableStyle name="R6-style 8" pivot="0" count="2" xr9:uid="{17D5481C-81F7-4BA6-AAF5-5B99F719737A}">
      <tableStyleElement type="firstRowStripe" dxfId="190"/>
      <tableStyleElement type="secondRowStripe" dxfId="18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8" headerRowBorderDxfId="186" tableBorderDxfId="187" totalsRowBorderDxfId="185">
  <autoFilter ref="A1:R11417" xr:uid="{027D062C-6DC6-46FB-B41D-D30D2CAA82F0}"/>
  <tableColumns count="18">
    <tableColumn id="1" xr3:uid="{00000000-0010-0000-0700-000001000000}" name="Site ID Code" dataDxfId="184"/>
    <tableColumn id="2" xr3:uid="{00000000-0010-0000-0700-000002000000}" name="2G Site ID" dataDxfId="183"/>
    <tableColumn id="3" xr3:uid="{00000000-0010-0000-0700-000003000000}" name="3G Site ID" dataDxfId="182"/>
    <tableColumn id="4" xr3:uid="{00000000-0010-0000-0700-000004000000}" name="4G ID" dataDxfId="181"/>
    <tableColumn id="5" xr3:uid="{00000000-0010-0000-0700-000005000000}" name="5G ID" dataDxfId="180"/>
    <tableColumn id="6" xr3:uid="{00000000-0010-0000-0700-000006000000}" name="Power Type" dataDxfId="179"/>
    <tableColumn id="7" xr3:uid="{00000000-0010-0000-0700-000007000000}" name="BB Status" dataDxfId="178"/>
    <tableColumn id="8" xr3:uid="{00000000-0010-0000-0700-000008000000}" name="EOL Gen" dataDxfId="177"/>
    <tableColumn id="9" xr3:uid="{00000000-0010-0000-0700-000009000000}" name="Site Owner" dataDxfId="176"/>
    <tableColumn id="10" xr3:uid="{00000000-0010-0000-0700-00000A000000}" name="Connectivity" dataDxfId="175"/>
    <tableColumn id="11" xr3:uid="{00000000-0010-0000-0700-00000B000000}" name="Regions" dataDxfId="174"/>
    <tableColumn id="12" xr3:uid="{FF9FE004-80E0-4A93-8A9F-032BC94D00C4}" name="Obsolete AC" dataDxfId="173"/>
    <tableColumn id="13" xr3:uid="{350D3154-7E63-4C40-89A4-CFEFE5108FBF}" name="Obsolete Rectifier" dataDxfId="172"/>
    <tableColumn id="14" xr3:uid="{96017C27-C73A-4D3F-8A61-F243431F3F03}" name="Obsolete Fire" dataDxfId="171"/>
    <tableColumn id="15" xr3:uid="{99EEE141-B275-44E5-9C71-E06EB2963B4E}" name="White List" dataDxfId="170"/>
    <tableColumn id="16" xr3:uid="{4918A51B-7955-403A-974F-B83FB0CF1BBB}" name="MC Name" dataDxfId="169"/>
    <tableColumn id="17" xr3:uid="{C4B61249-9483-4B71-826B-96EF12AE9962}" name="White List Remarks" dataDxfId="168"/>
    <tableColumn id="18" xr3:uid="{6759D212-C4ED-4DBA-9886-F33BF6148672}" name="Suffix" dataDxfId="16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1" totalsRowShown="0" headerRowDxfId="166" dataDxfId="165" headerRowBorderDxfId="163" tableBorderDxfId="164" totalsRowBorderDxfId="162">
  <autoFilter ref="A1:L5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1"/>
    <tableColumn id="2" xr3:uid="{00000000-0010-0000-0100-000002000000}" name="Region" dataDxfId="160">
      <calculatedColumnFormula>IFERROR(VLOOKUP(D2,DB!A:K,11,0),"")</calculatedColumnFormula>
    </tableColumn>
    <tableColumn id="3" xr3:uid="{00000000-0010-0000-0100-000003000000}" name="Count sites" dataDxfId="159"/>
    <tableColumn id="4" xr3:uid="{00000000-0010-0000-0100-000004000000}" name="Hub Site" dataDxfId="158"/>
    <tableColumn id="5" xr3:uid="{00000000-0010-0000-0100-000005000000}" name="Fault Level" dataDxfId="157"/>
    <tableColumn id="6" xr3:uid="{00000000-0010-0000-0100-000006000000}" name="PCM Created At" dataDxfId="156"/>
    <tableColumn id="7" xr3:uid="{00000000-0010-0000-0100-000007000000}" name="Elapsed Duration(Hrs)" dataDxfId="155">
      <calculatedColumnFormula>IFERROR(NOW()-F2,"-")</calculatedColumnFormula>
    </tableColumn>
    <tableColumn id="8" xr3:uid="{00000000-0010-0000-0100-000008000000}" name="Creat Fault First Time Occured" dataDxfId="154"/>
    <tableColumn id="9" xr3:uid="{00000000-0010-0000-0100-000009000000}" name="Power Source" dataDxfId="153">
      <calculatedColumnFormula>IFERROR(VLOOKUP(D2,DB!A:F,6,0),"")</calculatedColumnFormula>
    </tableColumn>
    <tableColumn id="10" xr3:uid="{00000000-0010-0000-0100-00000A000000}" name="Battery Backup Status" dataDxfId="152">
      <calculatedColumnFormula>IFERROR(VLOOKUP(D2,DB!A:G,7,0),"")</calculatedColumnFormula>
    </tableColumn>
    <tableColumn id="11" xr3:uid="{00000000-0010-0000-0100-00000B000000}" name="EM Field Feedback" dataDxfId="151"/>
    <tableColumn id="12" xr3:uid="{00000000-0010-0000-0100-00000C000000}" name="Site Owner" dataDxfId="15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04" totalsRowShown="0" headerRowDxfId="149" dataDxfId="148" headerRowBorderDxfId="146" tableBorderDxfId="147" totalsRowBorderDxfId="145">
  <autoFilter ref="A1:CJ10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4"/>
    <tableColumn id="2" xr3:uid="{00000000-0010-0000-0300-000002000000}" name="Region" dataDxfId="143">
      <calculatedColumnFormula>IFERROR(VLOOKUP(D2,DB!A:K,11,0),"")</calculatedColumnFormula>
    </tableColumn>
    <tableColumn id="3" xr3:uid="{00000000-0010-0000-0300-000003000000}" name="Count sites" dataDxfId="142"/>
    <tableColumn id="4" xr3:uid="{00000000-0010-0000-0300-000004000000}" name="Hub Site" dataDxfId="141"/>
    <tableColumn id="5" xr3:uid="{00000000-0010-0000-0300-000005000000}" name="Fault Level" dataDxfId="140"/>
    <tableColumn id="6" xr3:uid="{00000000-0010-0000-0300-000006000000}" name="PCM Created At" dataDxfId="139"/>
    <tableColumn id="7" xr3:uid="{00000000-0010-0000-0300-000007000000}" name="Elapsed Duration(Hrs)" dataDxfId="138">
      <calculatedColumnFormula>IFERROR(NOW()-F2,"-")</calculatedColumnFormula>
    </tableColumn>
    <tableColumn id="8" xr3:uid="{00000000-0010-0000-0300-000008000000}" name="Creat Fault First Time Occured" dataDxfId="137"/>
    <tableColumn id="9" xr3:uid="{00000000-0010-0000-0300-000009000000}" name="Power Source" dataDxfId="136">
      <calculatedColumnFormula>IFERROR(VLOOKUP(D2,DB!A:F,6,0),"")</calculatedColumnFormula>
    </tableColumn>
    <tableColumn id="10" xr3:uid="{00000000-0010-0000-0300-00000A000000}" name="Battery Backup Status" dataDxfId="135">
      <calculatedColumnFormula>IFERROR(VLOOKUP(D2,DB!A:G,7,0),"")</calculatedColumnFormula>
    </tableColumn>
    <tableColumn id="11" xr3:uid="{00000000-0010-0000-0300-00000B000000}" name="EM Field Feedback" dataDxfId="134"/>
    <tableColumn id="12" xr3:uid="{00000000-0010-0000-0300-00000C000000}" name="Site Owner" dataDxfId="133">
      <calculatedColumnFormula>IFERROR(VLOOKUP(D2,DB!A:I,9,0),"")</calculatedColumnFormula>
    </tableColumn>
    <tableColumn id="13" xr3:uid="{93DE84C4-6B8F-4C85-85FA-3FC22FF5D205}" name="Column1" dataDxfId="132"/>
    <tableColumn id="14" xr3:uid="{5ED03953-0105-4BB0-A8C5-F8875BEFF41D}" name="Column2" dataDxfId="131"/>
    <tableColumn id="15" xr3:uid="{13BCC3F8-676D-4B1F-8AE3-4162A85F8189}" name="Column3" dataDxfId="130"/>
    <tableColumn id="16" xr3:uid="{A0FBB7DA-4924-4940-984B-2CBA2ED0152E}" name="Column4" dataDxfId="129"/>
    <tableColumn id="17" xr3:uid="{23079518-3C8B-41E3-A398-3D9F04902B2C}" name="Column5" dataDxfId="128"/>
    <tableColumn id="18" xr3:uid="{C3195E8B-A159-45B1-899A-A45626924B43}" name="Column6" dataDxfId="127"/>
    <tableColumn id="19" xr3:uid="{730AAE1E-33F2-4B9E-9490-1913800456BD}" name="Column7" dataDxfId="126"/>
    <tableColumn id="20" xr3:uid="{F6599BAF-324E-4D26-878E-9D87F553C83B}" name="Column8" dataDxfId="125"/>
    <tableColumn id="21" xr3:uid="{A3FCFFE2-8A69-4E2D-BCD4-8A154BDD1536}" name="Column9" dataDxfId="124"/>
    <tableColumn id="22" xr3:uid="{0345735C-CF9A-4527-9303-7F821722E99F}" name="Column10" dataDxfId="123"/>
    <tableColumn id="23" xr3:uid="{0346702D-AE29-4380-AB1A-6B984E1834D5}" name="Column11" dataDxfId="122"/>
    <tableColumn id="24" xr3:uid="{E69EAB46-36B5-46B7-8E99-785A56677F05}" name="Column12" dataDxfId="121"/>
    <tableColumn id="25" xr3:uid="{D0EA2767-255F-4D61-AB3B-BC21CE83CFE9}" name="Column13" dataDxfId="120"/>
    <tableColumn id="26" xr3:uid="{B8B78CF0-B403-4230-B29F-BA03DD34189F}" name="Column14" dataDxfId="119"/>
    <tableColumn id="27" xr3:uid="{BBE8D0D4-2360-4769-B5F6-9612F07336E8}" name="Column15" dataDxfId="118"/>
    <tableColumn id="28" xr3:uid="{E0F562E2-6FE0-4418-A8B0-EB0B66DA21CA}" name="Column16" dataDxfId="117"/>
    <tableColumn id="29" xr3:uid="{3716472F-9EED-4E20-8291-342D52F56C2C}" name="Column17" dataDxfId="116"/>
    <tableColumn id="30" xr3:uid="{91248E53-FA49-4313-A56A-1E694CE29C55}" name="Column18" dataDxfId="115"/>
    <tableColumn id="31" xr3:uid="{701207AA-4AC4-44AE-9385-9048B8C9534F}" name="Column19" dataDxfId="114"/>
    <tableColumn id="32" xr3:uid="{84CD12B4-15F7-4356-9AD4-D3F15236D6B2}" name="Column20" dataDxfId="113"/>
    <tableColumn id="33" xr3:uid="{57368AAF-D037-4839-A084-0C1EA9480006}" name="Column21" dataDxfId="112"/>
    <tableColumn id="34" xr3:uid="{9A2E1BD8-5ECB-4D0F-9221-15DD4D4E5A98}" name="Column22" dataDxfId="111"/>
    <tableColumn id="35" xr3:uid="{D14E0DC6-A6E4-430F-A396-EA430FD45EB8}" name="Column23" dataDxfId="110"/>
    <tableColumn id="36" xr3:uid="{6C69F8CE-FE6F-4F28-80EB-DF23909E62D7}" name="Column24" dataDxfId="109"/>
    <tableColumn id="37" xr3:uid="{D26F43B4-E91E-4FEB-BA58-E1451E4EC382}" name="Column25" dataDxfId="108"/>
    <tableColumn id="38" xr3:uid="{48D94BF7-21DA-4E99-9CE6-AD6E855E4A5F}" name="Column26" dataDxfId="107"/>
    <tableColumn id="39" xr3:uid="{093ED6C6-B062-44F6-AE70-05D0449E27DE}" name="Column27" dataDxfId="106"/>
    <tableColumn id="40" xr3:uid="{8C861ECA-5593-48C0-818D-2A6B76086C87}" name="Column28" dataDxfId="105"/>
    <tableColumn id="41" xr3:uid="{B48F77CD-8A86-4D50-B0FC-20096A287EE6}" name="Column29" dataDxfId="104"/>
    <tableColumn id="42" xr3:uid="{439541EC-592F-4CF1-90C9-0320D019ED7C}" name="Column30" dataDxfId="103"/>
    <tableColumn id="43" xr3:uid="{3F3AF1F3-EDC5-4247-9547-EA63CBD941EC}" name="Column31" dataDxfId="102"/>
    <tableColumn id="44" xr3:uid="{54C7567D-E2D2-4447-9034-89508CCBA75C}" name="Column32" dataDxfId="101"/>
    <tableColumn id="45" xr3:uid="{8ACBDCD0-A5D3-463C-BC6E-8D866E80EC06}" name="Column33" dataDxfId="100"/>
    <tableColumn id="46" xr3:uid="{A1D3813F-D43E-4EE8-9902-C200DC347B9B}" name="Column34" dataDxfId="99"/>
    <tableColumn id="47" xr3:uid="{F6CBF00D-C373-470E-888F-CEA357E32D28}" name="Column35" dataDxfId="98"/>
    <tableColumn id="48" xr3:uid="{32C8A2C4-3FB1-421D-BB3E-81957EFE9171}" name="Column36" dataDxfId="97"/>
    <tableColumn id="49" xr3:uid="{01FE1CEA-D0E1-4CC8-AF91-763E68CB566E}" name="Column37" dataDxfId="96"/>
    <tableColumn id="50" xr3:uid="{727D9150-7F8C-4E5D-8CA4-89D6AEF4C9A8}" name="Column38" dataDxfId="95"/>
    <tableColumn id="51" xr3:uid="{C749A9D0-77FD-43D2-9EFF-65F79EE0A5A9}" name="Column39" dataDxfId="94"/>
    <tableColumn id="52" xr3:uid="{72D187B3-77E3-4E7E-B57B-C9BAF8FA546D}" name="Column40" dataDxfId="93"/>
    <tableColumn id="53" xr3:uid="{A3926352-5338-43B4-A6AE-335DC26E2E5C}" name="Column41" dataDxfId="92"/>
    <tableColumn id="54" xr3:uid="{DC77CF2A-91BC-4331-88FC-867BBCA2AF77}" name="Column42" dataDxfId="91"/>
    <tableColumn id="55" xr3:uid="{E12ECDAF-EE0A-4FFE-9A3C-F1A2A3E9F811}" name="Column43" dataDxfId="90"/>
    <tableColumn id="56" xr3:uid="{921A2207-FAB1-4F5C-A4CF-9867264AFF3E}" name="Column44" dataDxfId="89"/>
    <tableColumn id="57" xr3:uid="{20E04E3A-84DE-43BD-8C4D-5FC11F327BB0}" name="Column45" dataDxfId="88"/>
    <tableColumn id="58" xr3:uid="{5ADD66C9-74E0-4860-9CD7-0D6D648CFAF7}" name="Column46" dataDxfId="87"/>
    <tableColumn id="59" xr3:uid="{00995596-34AC-464A-8F19-D179C518EF78}" name="Column47" dataDxfId="86"/>
    <tableColumn id="60" xr3:uid="{2A29D264-E5AA-41E7-863B-E2FD0D3D3B9A}" name="Column48" dataDxfId="85"/>
    <tableColumn id="61" xr3:uid="{301DFFB3-485F-4FCF-BEFB-EF4BEA4B2B25}" name="Column49" dataDxfId="84"/>
    <tableColumn id="62" xr3:uid="{7218796C-E587-4F71-BBB7-3E3191A84381}" name="Column50" dataDxfId="83"/>
    <tableColumn id="63" xr3:uid="{4C44ED8D-19B1-48FB-B469-BC932FEEB2F2}" name="Column51" dataDxfId="82"/>
    <tableColumn id="64" xr3:uid="{6B893E2B-4224-4CD0-B66E-40FEB985F106}" name="Column52" dataDxfId="81"/>
    <tableColumn id="65" xr3:uid="{4CAFC04C-1058-4A02-93EC-272BB755BE87}" name="Column53" dataDxfId="80"/>
    <tableColumn id="66" xr3:uid="{46A9D8C9-2CF8-4C5D-B885-F38BEE71C3B3}" name="Column54" dataDxfId="79"/>
    <tableColumn id="67" xr3:uid="{74F487F9-F4A0-464B-8019-D97D7F187EAF}" name="Column55" dataDxfId="78"/>
    <tableColumn id="68" xr3:uid="{8B2D212E-60FF-40CD-BC4F-7F247E624A9B}" name="Column56" dataDxfId="77"/>
    <tableColumn id="69" xr3:uid="{07F256A5-417C-4FB0-BE91-4C481B01D65D}" name="Column57" dataDxfId="76"/>
    <tableColumn id="70" xr3:uid="{412DE975-6311-4467-B419-E85AC55C3F91}" name="Column58" dataDxfId="75"/>
    <tableColumn id="71" xr3:uid="{F376E0E0-A014-4B18-80F6-5FF257DC768E}" name="Column59" dataDxfId="74"/>
    <tableColumn id="72" xr3:uid="{DBA50943-F9B7-4D8F-909C-346E6CA9DE24}" name="Column60" dataDxfId="73"/>
    <tableColumn id="73" xr3:uid="{D111463F-5D7E-4B58-9632-2C50521D848C}" name="Column61" dataDxfId="72"/>
    <tableColumn id="74" xr3:uid="{8862B961-1F51-46E2-B575-87D3A66984A6}" name="Column62" dataDxfId="71"/>
    <tableColumn id="75" xr3:uid="{080BF745-C9E8-47F9-B6CD-1F054B553245}" name="Column63" dataDxfId="70"/>
    <tableColumn id="76" xr3:uid="{041B9BBD-C807-4F03-9E11-919A8971E2F2}" name="Column64" dataDxfId="69"/>
    <tableColumn id="77" xr3:uid="{A5A6C4A8-207D-4493-A09C-8B610E1D726E}" name="Column65" dataDxfId="68"/>
    <tableColumn id="78" xr3:uid="{AB77CD7C-CF0E-4250-922C-C4E6033DD3B4}" name="Column66" dataDxfId="67"/>
    <tableColumn id="79" xr3:uid="{C4C10E5D-A4D1-47D2-B4CE-E14732975159}" name="Column67" dataDxfId="66"/>
    <tableColumn id="80" xr3:uid="{84839B3A-7512-4494-8FE4-5278D9C73B7E}" name="Column68" dataDxfId="65"/>
    <tableColumn id="81" xr3:uid="{F51A22A7-6D33-4349-8E23-FF08462654F5}" name="Column69" dataDxfId="64"/>
    <tableColumn id="82" xr3:uid="{4AB94226-1F0C-485C-A0D1-62F0272359A6}" name="Column70" dataDxfId="63"/>
    <tableColumn id="83" xr3:uid="{ED1C2149-E213-44FC-9AC9-BB32405D0BA4}" name="Column71" dataDxfId="62"/>
    <tableColumn id="84" xr3:uid="{236BF4A2-6E57-4669-AB2B-19480268F23A}" name="Column72" dataDxfId="61"/>
    <tableColumn id="85" xr3:uid="{139B5F7F-02B9-4C39-8E8A-70B35201C22A}" name="Column73" dataDxfId="60"/>
    <tableColumn id="86" xr3:uid="{3E6DCE9B-785B-45A1-A08D-36ED62824177}" name="Column74" dataDxfId="59"/>
    <tableColumn id="87" xr3:uid="{769A47C6-E47C-4FF1-ACD6-A6BBCEF93AC3}" name="Column75" dataDxfId="58"/>
    <tableColumn id="88" xr3:uid="{BF33E36A-E42B-45EE-90C5-E9C2E320E394}" name="Column76" dataDxfId="57"/>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6" totalsRowShown="0" headerRowDxfId="56" dataDxfId="55" headerRowBorderDxfId="53" tableBorderDxfId="54">
  <autoFilter ref="A1:L9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2"/>
    <tableColumn id="2" xr3:uid="{00000000-0010-0000-0500-000002000000}" name="Region" dataDxfId="51">
      <calculatedColumnFormula>IFERROR(VLOOKUP(#REF!,DB!A:K,11,0),"")</calculatedColumnFormula>
    </tableColumn>
    <tableColumn id="3" xr3:uid="{00000000-0010-0000-0500-000003000000}" name="Count sites" dataDxfId="50"/>
    <tableColumn id="4" xr3:uid="{00000000-0010-0000-0500-000004000000}" name="Hub Site" dataDxfId="49">
      <calculatedColumnFormula>IFERROR(VLOOKUP(#REF!,DB!#REF!,7,0),"")</calculatedColumnFormula>
    </tableColumn>
    <tableColumn id="5" xr3:uid="{00000000-0010-0000-0500-000005000000}" name="Fault Level" dataDxfId="48"/>
    <tableColumn id="6" xr3:uid="{00000000-0010-0000-0500-000006000000}" name="PCM Created At" dataDxfId="47"/>
    <tableColumn id="7" xr3:uid="{00000000-0010-0000-0500-000007000000}" name="Elapsed Duration(Hrs)" dataDxfId="46">
      <calculatedColumnFormula>IFERROR(NOW()-#REF!,"-")</calculatedColumnFormula>
    </tableColumn>
    <tableColumn id="8" xr3:uid="{00000000-0010-0000-0500-000008000000}" name="Creat Fault First Time Occured" dataDxfId="45"/>
    <tableColumn id="9" xr3:uid="{00000000-0010-0000-0500-000009000000}" name="Power Source" dataDxfId="44">
      <calculatedColumnFormula>IFERROR(VLOOKUP(#REF!,DB!A:F,6,0),"")</calculatedColumnFormula>
    </tableColumn>
    <tableColumn id="10" xr3:uid="{00000000-0010-0000-0500-00000A000000}" name="Battery Backup Status" dataDxfId="43">
      <calculatedColumnFormula>IFERROR(VLOOKUP(#REF!,DB!A:G,7,0),"")</calculatedColumnFormula>
    </tableColumn>
    <tableColumn id="11" xr3:uid="{00000000-0010-0000-0500-00000B000000}" name="EM Field Feedback" dataDxfId="42"/>
    <tableColumn id="12" xr3:uid="{00000000-0010-0000-0500-00000C000000}" name="Site Owner" dataDxfId="41">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38" totalsRowShown="0" headerRowDxfId="40" dataDxfId="39" headerRowBorderDxfId="37" tableBorderDxfId="38" totalsRowBorderDxfId="36">
  <autoFilter ref="A1:L33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5"/>
    <tableColumn id="2" xr3:uid="{00000000-0010-0000-0900-000002000000}" name="Region" dataDxfId="34">
      <calculatedColumnFormula>IFERROR(VLOOKUP(D2,DB!A:K,11,0),"")</calculatedColumnFormula>
    </tableColumn>
    <tableColumn id="3" xr3:uid="{00000000-0010-0000-0900-000003000000}" name="Count sites" dataDxfId="33"/>
    <tableColumn id="4" xr3:uid="{00000000-0010-0000-0900-000004000000}" name="Hub Site" dataDxfId="32"/>
    <tableColumn id="5" xr3:uid="{00000000-0010-0000-0900-000005000000}" name="Fault Level" dataDxfId="31"/>
    <tableColumn id="6" xr3:uid="{00000000-0010-0000-0900-000006000000}" name="PCM Created At" dataDxfId="30"/>
    <tableColumn id="7" xr3:uid="{00000000-0010-0000-0900-000007000000}" name="Elapsed Duration(Hrs)" dataDxfId="29">
      <calculatedColumnFormula>IFERROR(NOW()-F2,"")</calculatedColumnFormula>
    </tableColumn>
    <tableColumn id="8" xr3:uid="{00000000-0010-0000-0900-000008000000}" name="Creat Fault First Time Occured" dataDxfId="28"/>
    <tableColumn id="9" xr3:uid="{00000000-0010-0000-0900-000009000000}" name="Power Source" dataDxfId="27">
      <calculatedColumnFormula>IFERROR(VLOOKUP(D2,DB!A:F,6,0),"")</calculatedColumnFormula>
    </tableColumn>
    <tableColumn id="10" xr3:uid="{00000000-0010-0000-0900-00000A000000}" name="Battery Backup Status" dataDxfId="26">
      <calculatedColumnFormula>IFERROR(VLOOKUP(D2,DB!A:G,7,0),"")</calculatedColumnFormula>
    </tableColumn>
    <tableColumn id="11" xr3:uid="{00000000-0010-0000-0900-00000B000000}" name="EM Field Feedback" dataDxfId="25"/>
    <tableColumn id="12" xr3:uid="{00000000-0010-0000-0900-00000C000000}" name="Site Owner" dataDxfId="24">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7" totalsRowShown="0" headerRowDxfId="23" dataDxfId="22" headerRowBorderDxfId="20" tableBorderDxfId="21">
  <autoFilter ref="A1:L4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9"/>
    <tableColumn id="2" xr3:uid="{00000000-0010-0000-0B00-000002000000}" name="Region" dataDxfId="18">
      <calculatedColumnFormula>IFERROR(VLOOKUP(D2,DB!A:K,11,0),"")</calculatedColumnFormula>
    </tableColumn>
    <tableColumn id="3" xr3:uid="{00000000-0010-0000-0B00-000003000000}" name="Count sites" dataDxfId="17"/>
    <tableColumn id="4" xr3:uid="{00000000-0010-0000-0B00-000004000000}" name="Hub Site" dataDxfId="16"/>
    <tableColumn id="5" xr3:uid="{00000000-0010-0000-0B00-000005000000}" name="Fault Level" dataDxfId="15"/>
    <tableColumn id="6" xr3:uid="{00000000-0010-0000-0B00-000006000000}" name="PCM Created At" dataDxfId="14"/>
    <tableColumn id="7" xr3:uid="{00000000-0010-0000-0B00-000007000000}" name="Elapsed Duration(Hrs)" dataDxfId="13">
      <calculatedColumnFormula>IFERROR(NOW()-F2,"")</calculatedColumnFormula>
    </tableColumn>
    <tableColumn id="8" xr3:uid="{00000000-0010-0000-0B00-000008000000}" name="Creat Fault First Time Occured" dataDxfId="12"/>
    <tableColumn id="9" xr3:uid="{00000000-0010-0000-0B00-000009000000}" name="Power Source" dataDxfId="11">
      <calculatedColumnFormula>IFERROR(VLOOKUP(D2,DB!A:F,6,0),"")</calculatedColumnFormula>
    </tableColumn>
    <tableColumn id="10" xr3:uid="{00000000-0010-0000-0B00-00000A000000}" name="Battery Backup Status" dataDxfId="10">
      <calculatedColumnFormula>IFERROR(VLOOKUP(D2,DB!A:G,7,0),"")</calculatedColumnFormula>
    </tableColumn>
    <tableColumn id="11" xr3:uid="{00000000-0010-0000-0B00-00000B000000}" name="EM Field Feedback" dataDxfId="9"/>
    <tableColumn id="12" xr3:uid="{00000000-0010-0000-0B00-00000C000000}" name="Site Owner" dataDxfId="8">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5" totalsRowShown="0" headerRowDxfId="7" headerRowBorderDxfId="5" tableBorderDxfId="6">
  <autoFilter ref="A1:L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tableColumn id="3" xr3:uid="{1582C101-8DB0-460E-A09B-9ACCDBD476D1}" name="Count sites" dataDxfId="4"/>
    <tableColumn id="4" xr3:uid="{11269ED5-31A3-4597-89E1-6D59939CC4F4}" name="Hub Site"/>
    <tableColumn id="5" xr3:uid="{111BD604-000E-404D-AC70-C13AB8E06888}" name="Fault Level" dataDxfId="3"/>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tableColumn id="9" xr3:uid="{B758EA95-071A-4B74-870D-92D5C3A06EDC}" name="Power Source">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6"/>
  <sheetViews>
    <sheetView workbookViewId="0">
      <selection activeCell="A3" sqref="A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324.73925497684831</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8" t="s">
        <v>39023</v>
      </c>
      <c r="B3" s="137" t="str">
        <f>IFERROR(VLOOKUP(D3,DB!A:K,11,0),"")</f>
        <v>R1</v>
      </c>
      <c r="C3" s="137">
        <v>1</v>
      </c>
      <c r="D3" s="56" t="s">
        <v>10025</v>
      </c>
      <c r="E3" s="136" t="s">
        <v>39024</v>
      </c>
      <c r="F3" s="135">
        <v>45987.671643518515</v>
      </c>
      <c r="G3" s="134">
        <f ca="1">IFERROR(NOW()-F3,"-")</f>
        <v>1.6037384259107057E-2</v>
      </c>
      <c r="H3" s="135">
        <v>45987.66678240741</v>
      </c>
      <c r="I3" s="137" t="str">
        <f>IFERROR(VLOOKUP(D3,DB!A:F,6,0),"")</f>
        <v>SCECO</v>
      </c>
      <c r="J3" s="137" t="str">
        <f>IFERROR(VLOOKUP(D3,DB!A:G,7,0),"")</f>
        <v>Dead</v>
      </c>
      <c r="K3" s="133" t="s">
        <v>39025</v>
      </c>
      <c r="L3" s="132" t="str">
        <f>IFERROR(VLOOKUP(D3,DB!A:I,9,0),"")</f>
        <v>Latis</v>
      </c>
    </row>
    <row r="4" spans="1:15" s="61" customFormat="1" ht="15" customHeight="1">
      <c r="A4" s="138"/>
      <c r="B4" s="137" t="str">
        <f>IFERROR(VLOOKUP(D4,DB!A:K,11,0),"")</f>
        <v/>
      </c>
      <c r="C4" s="137"/>
      <c r="D4" s="56"/>
      <c r="E4" s="136"/>
      <c r="F4" s="135"/>
      <c r="G4" s="134">
        <f ca="1">IFERROR(NOW()-F4,"-")</f>
        <v>45987.687680902774</v>
      </c>
      <c r="H4" s="135"/>
      <c r="I4" s="137" t="str">
        <f>IFERROR(VLOOKUP(D4,DB!A:F,6,0),"")</f>
        <v/>
      </c>
      <c r="J4" s="137" t="str">
        <f>IFERROR(VLOOKUP(D4,DB!A:G,7,0),"")</f>
        <v/>
      </c>
      <c r="K4" s="133"/>
      <c r="L4" s="132" t="str">
        <f>IFERROR(VLOOKUP(D4,DB!A:I,9,0),"")</f>
        <v/>
      </c>
    </row>
    <row r="5" spans="1:15" s="61" customFormat="1" ht="15" customHeight="1">
      <c r="A5" s="138"/>
      <c r="B5" s="137" t="str">
        <f>IFERROR(VLOOKUP(D5,DB!A:K,11,0),"")</f>
        <v/>
      </c>
      <c r="C5" s="137"/>
      <c r="D5" s="56"/>
      <c r="E5" s="136"/>
      <c r="F5" s="135"/>
      <c r="G5" s="134">
        <f ca="1">IFERROR(NOW()-F5,"-")</f>
        <v>45987.687680902774</v>
      </c>
      <c r="H5" s="135"/>
      <c r="I5" s="137" t="str">
        <f>IFERROR(VLOOKUP(D5,DB!A:F,6,0),"")</f>
        <v/>
      </c>
      <c r="J5" s="137" t="str">
        <f>IFERROR(VLOOKUP(D5,DB!A:G,7,0),"")</f>
        <v/>
      </c>
      <c r="K5" s="133"/>
      <c r="L5" s="132" t="str">
        <f>IFERROR(VLOOKUP(D5,DB!A:I,9,0),"")</f>
        <v/>
      </c>
    </row>
    <row r="6" spans="1:15" s="61" customFormat="1" ht="15" customHeight="1">
      <c r="A6" s="138"/>
      <c r="B6" s="137" t="str">
        <f>IFERROR(VLOOKUP(D6,DB!A:K,11,0),"")</f>
        <v/>
      </c>
      <c r="C6" s="137"/>
      <c r="D6" s="56"/>
      <c r="E6" s="136"/>
      <c r="F6" s="135"/>
      <c r="G6" s="134">
        <f ca="1">IFERROR(NOW()-F6,"-")</f>
        <v>45987.687680902774</v>
      </c>
      <c r="H6" s="135"/>
      <c r="I6" s="137" t="str">
        <f>IFERROR(VLOOKUP(D6,DB!A:F,6,0),"")</f>
        <v/>
      </c>
      <c r="J6" s="137" t="str">
        <f>IFERROR(VLOOKUP(D6,DB!A:G,7,0),"")</f>
        <v/>
      </c>
      <c r="K6" s="133"/>
      <c r="L6" s="132" t="str">
        <f>IFERROR(VLOOKUP(D6,DB!A:I,9,0),"")</f>
        <v/>
      </c>
    </row>
    <row r="7" spans="1:15" s="61" customFormat="1" ht="15" customHeight="1">
      <c r="A7" s="138"/>
      <c r="B7" s="137" t="str">
        <f>IFERROR(VLOOKUP(D7,DB!A:K,11,0),"")</f>
        <v/>
      </c>
      <c r="C7" s="137"/>
      <c r="D7" s="56"/>
      <c r="E7" s="136"/>
      <c r="F7" s="135"/>
      <c r="G7" s="134">
        <f ca="1">IFERROR(NOW()-F7,"-")</f>
        <v>45987.687680902774</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45987.687680902774</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45987.687680902774</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45987.687680902774</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45987.687680902774</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45987.687680902774</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45987.687680902774</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45987.687680902774</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45987.687680902774</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45987.687680902774</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45987.687680902774</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45987.687680902774</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45987.687680902774</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45987.687680902774</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45987.687680902774</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45987.687680902774</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45987.687680902774</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45987.687680902774</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45987.687680902774</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45987.687680902774</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45987.687680902774</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45987.687680902774</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45987.687680902774</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45987.687680902774</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45987.687680902774</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45987.687680902774</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45987.687680902774</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45987.687680902774</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45987.687680902774</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45987.687680902774</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45987.687680902774</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45987.687680902774</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45987.687680902774</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45987.687680902774</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45987.687680902774</v>
      </c>
      <c r="H41" s="135"/>
      <c r="I41" s="137" t="str">
        <f>IFERROR(VLOOKUP(D41,DB!A:F,6,0),"")</f>
        <v/>
      </c>
      <c r="J41" s="137" t="str">
        <f>IFERROR(VLOOKUP(D41,DB!A:G,7,0),"")</f>
        <v/>
      </c>
      <c r="K41" s="133"/>
      <c r="L41" s="132" t="str">
        <f>IFERROR(VLOOKUP(D41,DB!A:I,9,0),"")</f>
        <v/>
      </c>
    </row>
    <row r="42" spans="1:12" s="61" customFormat="1" ht="15" customHeight="1">
      <c r="A42" s="138"/>
      <c r="B42" s="137" t="str">
        <f>IFERROR(VLOOKUP(D42,DB!A:K,11,0),"")</f>
        <v/>
      </c>
      <c r="C42" s="137"/>
      <c r="D42" s="56"/>
      <c r="E42" s="136"/>
      <c r="F42" s="135"/>
      <c r="G42" s="134">
        <f ca="1">IFERROR(NOW()-F42,"-")</f>
        <v>45987.687680902774</v>
      </c>
      <c r="H42" s="135"/>
      <c r="I42" s="137" t="str">
        <f>IFERROR(VLOOKUP(D42,DB!A:F,6,0),"")</f>
        <v/>
      </c>
      <c r="J42" s="137" t="str">
        <f>IFERROR(VLOOKUP(D42,DB!A:G,7,0),"")</f>
        <v/>
      </c>
      <c r="K42" s="133"/>
      <c r="L42" s="132" t="str">
        <f>IFERROR(VLOOKUP(D42,DB!A:I,9,0),"")</f>
        <v/>
      </c>
    </row>
    <row r="43" spans="1:12" s="61" customFormat="1" ht="15" customHeight="1">
      <c r="A43" s="138"/>
      <c r="B43" s="137" t="str">
        <f>IFERROR(VLOOKUP(D43,DB!A:K,11,0),"")</f>
        <v/>
      </c>
      <c r="C43" s="137"/>
      <c r="D43" s="56"/>
      <c r="E43" s="136"/>
      <c r="F43" s="135"/>
      <c r="G43" s="134">
        <f ca="1">IFERROR(NOW()-F43,"-")</f>
        <v>45987.687680902774</v>
      </c>
      <c r="H43" s="135"/>
      <c r="I43" s="137" t="str">
        <f>IFERROR(VLOOKUP(D43,DB!A:F,6,0),"")</f>
        <v/>
      </c>
      <c r="J43" s="137" t="str">
        <f>IFERROR(VLOOKUP(D43,DB!A:G,7,0),"")</f>
        <v/>
      </c>
      <c r="K43" s="133"/>
      <c r="L43" s="132" t="str">
        <f>IFERROR(VLOOKUP(D43,DB!A:I,9,0),"")</f>
        <v/>
      </c>
    </row>
    <row r="44" spans="1:12" s="61" customFormat="1" ht="15" customHeight="1">
      <c r="A44" s="138"/>
      <c r="B44" s="137" t="str">
        <f>IFERROR(VLOOKUP(D44,DB!A:K,11,0),"")</f>
        <v/>
      </c>
      <c r="C44" s="137"/>
      <c r="D44" s="56"/>
      <c r="E44" s="136"/>
      <c r="F44" s="135"/>
      <c r="G44" s="134">
        <f ca="1">IFERROR(NOW()-F44,"-")</f>
        <v>45987.687680902774</v>
      </c>
      <c r="H44" s="135"/>
      <c r="I44" s="137" t="str">
        <f>IFERROR(VLOOKUP(D44,DB!A:F,6,0),"")</f>
        <v/>
      </c>
      <c r="J44" s="137" t="str">
        <f>IFERROR(VLOOKUP(D44,DB!A:G,7,0),"")</f>
        <v/>
      </c>
      <c r="K44" s="133"/>
      <c r="L44" s="132" t="str">
        <f>IFERROR(VLOOKUP(D44,DB!A:I,9,0),"")</f>
        <v/>
      </c>
    </row>
    <row r="45" spans="1:12" s="61" customFormat="1" ht="15" customHeight="1">
      <c r="A45" s="138"/>
      <c r="B45" s="137" t="str">
        <f>IFERROR(VLOOKUP(D45,DB!A:K,11,0),"")</f>
        <v/>
      </c>
      <c r="C45" s="137"/>
      <c r="D45" s="56"/>
      <c r="E45" s="136"/>
      <c r="F45" s="135"/>
      <c r="G45" s="134">
        <f ca="1">IFERROR(NOW()-F45,"-")</f>
        <v>45987.687680902774</v>
      </c>
      <c r="H45" s="135"/>
      <c r="I45" s="137" t="str">
        <f>IFERROR(VLOOKUP(D45,DB!A:F,6,0),"")</f>
        <v/>
      </c>
      <c r="J45" s="137" t="str">
        <f>IFERROR(VLOOKUP(D45,DB!A:G,7,0),"")</f>
        <v/>
      </c>
      <c r="K45" s="133"/>
      <c r="L45" s="132" t="str">
        <f>IFERROR(VLOOKUP(D45,DB!A:I,9,0),"")</f>
        <v/>
      </c>
    </row>
    <row r="46" spans="1:12" s="61" customFormat="1" ht="15" customHeight="1">
      <c r="A46" s="138"/>
      <c r="B46" s="137" t="str">
        <f>IFERROR(VLOOKUP(D46,DB!A:K,11,0),"")</f>
        <v/>
      </c>
      <c r="C46" s="137"/>
      <c r="D46" s="56"/>
      <c r="E46" s="136"/>
      <c r="F46" s="135"/>
      <c r="G46" s="134">
        <f ca="1">IFERROR(NOW()-F46,"-")</f>
        <v>45987.687680902774</v>
      </c>
      <c r="H46" s="135"/>
      <c r="I46" s="137" t="str">
        <f>IFERROR(VLOOKUP(D46,DB!A:F,6,0),"")</f>
        <v/>
      </c>
      <c r="J46" s="137" t="str">
        <f>IFERROR(VLOOKUP(D46,DB!A:G,7,0),"")</f>
        <v/>
      </c>
      <c r="K46" s="133"/>
      <c r="L46" s="132" t="str">
        <f>IFERROR(VLOOKUP(D46,DB!A:I,9,0),"")</f>
        <v/>
      </c>
    </row>
    <row r="47" spans="1:12" s="61" customFormat="1" ht="15" customHeight="1">
      <c r="A47" s="138"/>
      <c r="B47" s="137" t="str">
        <f>IFERROR(VLOOKUP(D47,DB!A:K,11,0),"")</f>
        <v/>
      </c>
      <c r="C47" s="137"/>
      <c r="D47" s="56"/>
      <c r="E47" s="136"/>
      <c r="F47" s="135"/>
      <c r="G47" s="134">
        <f ca="1">IFERROR(NOW()-F47,"-")</f>
        <v>45987.687680902774</v>
      </c>
      <c r="H47" s="135"/>
      <c r="I47" s="137" t="str">
        <f>IFERROR(VLOOKUP(D47,DB!A:F,6,0),"")</f>
        <v/>
      </c>
      <c r="J47" s="137" t="str">
        <f>IFERROR(VLOOKUP(D47,DB!A:G,7,0),"")</f>
        <v/>
      </c>
      <c r="K47" s="133"/>
      <c r="L47" s="132" t="str">
        <f>IFERROR(VLOOKUP(D47,DB!A:I,9,0),"")</f>
        <v/>
      </c>
    </row>
    <row r="48" spans="1:12" s="61" customFormat="1" ht="15" customHeight="1">
      <c r="A48" s="138"/>
      <c r="B48" s="137" t="str">
        <f>IFERROR(VLOOKUP(D48,DB!A:K,11,0),"")</f>
        <v/>
      </c>
      <c r="C48" s="137"/>
      <c r="D48" s="56"/>
      <c r="E48" s="136"/>
      <c r="F48" s="135"/>
      <c r="G48" s="134">
        <f ca="1">IFERROR(NOW()-F48,"-")</f>
        <v>45987.687680902774</v>
      </c>
      <c r="H48" s="135"/>
      <c r="I48" s="137" t="str">
        <f>IFERROR(VLOOKUP(D48,DB!A:F,6,0),"")</f>
        <v/>
      </c>
      <c r="J48" s="137" t="str">
        <f>IFERROR(VLOOKUP(D48,DB!A:G,7,0),"")</f>
        <v/>
      </c>
      <c r="K48" s="133"/>
      <c r="L48" s="132" t="str">
        <f>IFERROR(VLOOKUP(D48,DB!A:I,9,0),"")</f>
        <v/>
      </c>
    </row>
    <row r="49" spans="1:12" s="61" customFormat="1" ht="15" customHeight="1">
      <c r="A49" s="138"/>
      <c r="B49" s="137" t="str">
        <f>IFERROR(VLOOKUP(D49,DB!A:K,11,0),"")</f>
        <v/>
      </c>
      <c r="C49" s="137"/>
      <c r="D49" s="56"/>
      <c r="E49" s="136"/>
      <c r="F49" s="135"/>
      <c r="G49" s="134">
        <f ca="1">IFERROR(NOW()-F49,"-")</f>
        <v>45987.687680902774</v>
      </c>
      <c r="H49" s="135"/>
      <c r="I49" s="137" t="str">
        <f>IFERROR(VLOOKUP(D49,DB!A:F,6,0),"")</f>
        <v/>
      </c>
      <c r="J49" s="137" t="str">
        <f>IFERROR(VLOOKUP(D49,DB!A:G,7,0),"")</f>
        <v/>
      </c>
      <c r="K49" s="133"/>
      <c r="L49" s="132" t="str">
        <f>IFERROR(VLOOKUP(D49,DB!A:I,9,0),"")</f>
        <v/>
      </c>
    </row>
    <row r="50" spans="1:12" s="61" customFormat="1" ht="15" customHeight="1">
      <c r="A50" s="138"/>
      <c r="B50" s="137" t="str">
        <f>IFERROR(VLOOKUP(D50,DB!A:K,11,0),"")</f>
        <v/>
      </c>
      <c r="C50" s="137"/>
      <c r="D50" s="56"/>
      <c r="E50" s="136"/>
      <c r="F50" s="135"/>
      <c r="G50" s="134">
        <f ca="1">IFERROR(NOW()-F50,"-")</f>
        <v>45987.687680902774</v>
      </c>
      <c r="H50" s="135"/>
      <c r="I50" s="137" t="str">
        <f>IFERROR(VLOOKUP(D50,DB!A:F,6,0),"")</f>
        <v/>
      </c>
      <c r="J50" s="137" t="str">
        <f>IFERROR(VLOOKUP(D50,DB!A:G,7,0),"")</f>
        <v/>
      </c>
      <c r="K50" s="133"/>
      <c r="L50" s="132" t="str">
        <f>IFERROR(VLOOKUP(D50,DB!A:I,9,0),"")</f>
        <v/>
      </c>
    </row>
    <row r="51" spans="1:12" s="61" customFormat="1" ht="15" customHeight="1">
      <c r="A51" s="138"/>
      <c r="B51" s="137" t="str">
        <f>IFERROR(VLOOKUP(D51,DB!A:K,11,0),"")</f>
        <v/>
      </c>
      <c r="C51" s="137"/>
      <c r="D51" s="56"/>
      <c r="E51" s="136"/>
      <c r="F51" s="135"/>
      <c r="G51" s="134">
        <f ca="1">IFERROR(NOW()-F51,"-")</f>
        <v>45987.687680902774</v>
      </c>
      <c r="H51" s="135"/>
      <c r="I51" s="137" t="str">
        <f>IFERROR(VLOOKUP(D51,DB!A:F,6,0),"")</f>
        <v/>
      </c>
      <c r="J51" s="137" t="str">
        <f>IFERROR(VLOOKUP(D51,DB!A:G,7,0),"")</f>
        <v/>
      </c>
      <c r="K51" s="133"/>
      <c r="L51" s="132" t="str">
        <f>IFERROR(VLOOKUP(D51,DB!A:I,9,0),"")</f>
        <v/>
      </c>
    </row>
    <row r="52" spans="1:12" s="61" customFormat="1" ht="15" customHeight="1">
      <c r="F52" s="131"/>
      <c r="G52" s="130"/>
      <c r="H52" s="131"/>
      <c r="K52" s="129"/>
    </row>
    <row r="53" spans="1:12" s="61" customFormat="1" ht="15" customHeight="1">
      <c r="F53" s="131"/>
      <c r="G53" s="130"/>
      <c r="H53" s="131"/>
      <c r="K53" s="129"/>
    </row>
    <row r="54" spans="1:12" s="61" customFormat="1" ht="15" customHeight="1">
      <c r="F54" s="131"/>
      <c r="G54" s="130"/>
      <c r="H54" s="131"/>
      <c r="K54" s="129"/>
    </row>
    <row r="55" spans="1:12" s="61" customFormat="1" ht="15" customHeight="1">
      <c r="F55" s="131"/>
      <c r="G55" s="130"/>
      <c r="H55" s="131"/>
      <c r="K55" s="129"/>
    </row>
    <row r="56" spans="1:12" s="61" customFormat="1" ht="15" customHeight="1">
      <c r="F56" s="131"/>
      <c r="G56" s="130"/>
      <c r="H56" s="131"/>
      <c r="K56" s="129"/>
    </row>
  </sheetData>
  <customSheetViews>
    <customSheetView guid="{F6042A99-DD27-4453-835D-0834D95730CC}" filter="1" showAutoFilter="1">
      <pageMargins left="0" right="0" top="0" bottom="0" header="0" footer="0"/>
      <autoFilter ref="B1:M1" xr:uid="{5022B9DF-244D-4515-A534-6E15453D6930}"/>
    </customSheetView>
  </customSheetViews>
  <dataValidations count="2">
    <dataValidation allowBlank="1" showInputMessage="1" showErrorMessage="1" sqref="E1" xr:uid="{5DBA255D-CDD9-49FB-AD3C-AF70AB4EE696}"/>
    <dataValidation type="list" allowBlank="1" showInputMessage="1" showErrorMessage="1" sqref="E2:E5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04"/>
  <sheetViews>
    <sheetView workbookViewId="0">
      <pane ySplit="1" topLeftCell="A2" activePane="bottomLeft" state="frozen"/>
      <selection pane="bottomLeft" activeCell="E16" sqref="E1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0.5" style="66"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39026</v>
      </c>
      <c r="N1" s="84" t="s">
        <v>39027</v>
      </c>
      <c r="O1" s="84" t="s">
        <v>39028</v>
      </c>
      <c r="P1" s="84" t="s">
        <v>39029</v>
      </c>
      <c r="Q1" s="84" t="s">
        <v>39030</v>
      </c>
      <c r="R1" s="84" t="s">
        <v>39031</v>
      </c>
      <c r="S1" s="84" t="s">
        <v>39032</v>
      </c>
      <c r="T1" s="84" t="s">
        <v>39033</v>
      </c>
      <c r="U1" s="84" t="s">
        <v>39034</v>
      </c>
      <c r="V1" s="84" t="s">
        <v>39035</v>
      </c>
      <c r="W1" s="84" t="s">
        <v>39036</v>
      </c>
      <c r="X1" s="84" t="s">
        <v>39037</v>
      </c>
      <c r="Y1" s="84" t="s">
        <v>39038</v>
      </c>
      <c r="Z1" s="84" t="s">
        <v>39039</v>
      </c>
      <c r="AA1" s="84" t="s">
        <v>39040</v>
      </c>
      <c r="AB1" s="84" t="s">
        <v>39041</v>
      </c>
      <c r="AC1" s="84" t="s">
        <v>39042</v>
      </c>
      <c r="AD1" s="84" t="s">
        <v>39043</v>
      </c>
      <c r="AE1" s="84" t="s">
        <v>39044</v>
      </c>
      <c r="AF1" s="84" t="s">
        <v>39045</v>
      </c>
      <c r="AG1" s="84" t="s">
        <v>39046</v>
      </c>
      <c r="AH1" s="84" t="s">
        <v>39047</v>
      </c>
      <c r="AI1" s="84" t="s">
        <v>39048</v>
      </c>
      <c r="AJ1" s="84" t="s">
        <v>39049</v>
      </c>
      <c r="AK1" s="84" t="s">
        <v>39050</v>
      </c>
      <c r="AL1" s="84" t="s">
        <v>39051</v>
      </c>
      <c r="AM1" s="84" t="s">
        <v>39052</v>
      </c>
      <c r="AN1" s="84" t="s">
        <v>39053</v>
      </c>
      <c r="AO1" s="84" t="s">
        <v>39054</v>
      </c>
      <c r="AP1" s="84" t="s">
        <v>39055</v>
      </c>
      <c r="AQ1" s="84" t="s">
        <v>39056</v>
      </c>
      <c r="AR1" s="84" t="s">
        <v>39057</v>
      </c>
      <c r="AS1" s="84" t="s">
        <v>39058</v>
      </c>
      <c r="AT1" s="84" t="s">
        <v>39059</v>
      </c>
      <c r="AU1" s="84" t="s">
        <v>39060</v>
      </c>
      <c r="AV1" s="84" t="s">
        <v>39061</v>
      </c>
      <c r="AW1" s="84" t="s">
        <v>39062</v>
      </c>
      <c r="AX1" s="84" t="s">
        <v>39063</v>
      </c>
      <c r="AY1" s="84" t="s">
        <v>39064</v>
      </c>
      <c r="AZ1" s="84" t="s">
        <v>39065</v>
      </c>
      <c r="BA1" s="84" t="s">
        <v>39066</v>
      </c>
      <c r="BB1" s="84" t="s">
        <v>39067</v>
      </c>
      <c r="BC1" s="84" t="s">
        <v>39068</v>
      </c>
      <c r="BD1" s="84" t="s">
        <v>39069</v>
      </c>
      <c r="BE1" s="84" t="s">
        <v>39070</v>
      </c>
      <c r="BF1" s="84" t="s">
        <v>39071</v>
      </c>
      <c r="BG1" s="84" t="s">
        <v>39072</v>
      </c>
      <c r="BH1" s="84" t="s">
        <v>39073</v>
      </c>
      <c r="BI1" s="84" t="s">
        <v>39074</v>
      </c>
      <c r="BJ1" s="84" t="s">
        <v>39075</v>
      </c>
      <c r="BK1" s="84" t="s">
        <v>39076</v>
      </c>
      <c r="BL1" s="84" t="s">
        <v>39077</v>
      </c>
      <c r="BM1" s="84" t="s">
        <v>39078</v>
      </c>
      <c r="BN1" s="84" t="s">
        <v>39079</v>
      </c>
      <c r="BO1" s="84" t="s">
        <v>39080</v>
      </c>
      <c r="BP1" s="84" t="s">
        <v>39081</v>
      </c>
      <c r="BQ1" s="84" t="s">
        <v>39082</v>
      </c>
      <c r="BR1" s="84" t="s">
        <v>39083</v>
      </c>
      <c r="BS1" s="84" t="s">
        <v>39084</v>
      </c>
      <c r="BT1" s="84" t="s">
        <v>39085</v>
      </c>
      <c r="BU1" s="84" t="s">
        <v>39086</v>
      </c>
      <c r="BV1" s="84" t="s">
        <v>39087</v>
      </c>
      <c r="BW1" s="84" t="s">
        <v>39088</v>
      </c>
      <c r="BX1" s="84" t="s">
        <v>39089</v>
      </c>
      <c r="BY1" s="84" t="s">
        <v>39090</v>
      </c>
      <c r="BZ1" s="84" t="s">
        <v>39091</v>
      </c>
      <c r="CA1" s="84" t="s">
        <v>39092</v>
      </c>
      <c r="CB1" s="84" t="s">
        <v>39093</v>
      </c>
      <c r="CC1" s="84" t="s">
        <v>39094</v>
      </c>
      <c r="CD1" s="84" t="s">
        <v>39095</v>
      </c>
      <c r="CE1" s="84" t="s">
        <v>39096</v>
      </c>
      <c r="CF1" s="84" t="s">
        <v>39097</v>
      </c>
      <c r="CG1" s="84" t="s">
        <v>39098</v>
      </c>
      <c r="CH1" s="84" t="s">
        <v>39099</v>
      </c>
      <c r="CI1" s="84" t="s">
        <v>39100</v>
      </c>
      <c r="CJ1" s="84" t="s">
        <v>39101</v>
      </c>
    </row>
    <row r="2" spans="1:88" s="118" customFormat="1" ht="31.5" customHeight="1">
      <c r="A2" s="58" t="s">
        <v>39102</v>
      </c>
      <c r="B2" s="58" t="s">
        <v>27</v>
      </c>
      <c r="C2" s="58">
        <v>1</v>
      </c>
      <c r="D2" s="58" t="s">
        <v>19542</v>
      </c>
      <c r="E2" s="81" t="s">
        <v>39103</v>
      </c>
      <c r="F2" s="71">
        <v>45322.056979166664</v>
      </c>
      <c r="G2" s="72" t="s">
        <v>39104</v>
      </c>
      <c r="H2" s="83">
        <v>45322.050729166665</v>
      </c>
      <c r="I2" s="58" t="s">
        <v>88</v>
      </c>
      <c r="J2" s="58" t="s">
        <v>65</v>
      </c>
      <c r="K2" s="82" t="s">
        <v>39105</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39106</v>
      </c>
      <c r="B3" s="58" t="str">
        <f>IFERROR(VLOOKUP(D3,DB!A:K,11,0),"")</f>
        <v>R2</v>
      </c>
      <c r="C3" s="58">
        <v>1</v>
      </c>
      <c r="D3" s="58" t="s">
        <v>25643</v>
      </c>
      <c r="E3" s="81" t="s">
        <v>39021</v>
      </c>
      <c r="F3" s="71">
        <v>45824.999837962961</v>
      </c>
      <c r="G3" s="72">
        <f t="shared" ref="G3" ca="1" si="0">IFERROR(NOW()-F3,"-")</f>
        <v>162.68784293981298</v>
      </c>
      <c r="H3" s="71">
        <v>45824.993587962963</v>
      </c>
      <c r="I3" s="58" t="str">
        <f>IFERROR(VLOOKUP(D3,DB!A:F,6,0),"")</f>
        <v>Generator-SG</v>
      </c>
      <c r="J3" s="58" t="str">
        <f>IFERROR(VLOOKUP(D3,DB!A:G,7,0),"")</f>
        <v>Good</v>
      </c>
      <c r="K3" s="82" t="s">
        <v>39107</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39108</v>
      </c>
      <c r="B4" s="18" t="str">
        <f>IFERROR(VLOOKUP(D4,DB!A:K,11,0),"")</f>
        <v>R2</v>
      </c>
      <c r="C4" s="18">
        <v>1</v>
      </c>
      <c r="D4" s="18" t="s">
        <v>17733</v>
      </c>
      <c r="E4" s="81" t="s">
        <v>39021</v>
      </c>
      <c r="F4" s="100">
        <v>45984.387418981481</v>
      </c>
      <c r="G4" s="101">
        <f ca="1">IFERROR(NOW()-F4,"-")</f>
        <v>3.3002619212929858</v>
      </c>
      <c r="H4" s="100">
        <v>45984.381168981483</v>
      </c>
      <c r="I4" s="18" t="str">
        <f>IFERROR(VLOOKUP(D4,DB!A:F,6,0),"")</f>
        <v>SCECO</v>
      </c>
      <c r="J4" s="18" t="str">
        <f>IFERROR(VLOOKUP(D4,DB!A:G,7,0),"")</f>
        <v>Vandalized</v>
      </c>
      <c r="K4" s="19" t="s">
        <v>39109</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45987.687680902774</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9"/>
      <c r="E6" s="99"/>
      <c r="F6" s="100"/>
      <c r="G6" s="101">
        <f ca="1">IFERROR(NOW()-F6,"-")</f>
        <v>45987.687680902774</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45987.687680902774</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9"/>
      <c r="E8" s="99"/>
      <c r="F8" s="100"/>
      <c r="G8" s="101">
        <f ca="1">IFERROR(NOW()-F8,"-")</f>
        <v>45987.687680902774</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45987.687680902774</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45987.687680902774</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45987.687680902774</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45987.687680902774</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45987.687680902774</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45987.687680902774</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45987.687680902774</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45987.687680902774</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45987.687680902774</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45987.687680902774</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45987.687680902774</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45987.687680902774</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45987.687680902774</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45987.687680902774</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45987.687680902774</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45987.687680902774</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45987.687680902774</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45987.687680902774</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45987.687680902774</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45987.687680902774</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45987.687680902774</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45987.687680902774</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45987.687680902774</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45987.687680902774</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45987.687680902774</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45987.687680902774</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45987.687680902774</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45987.687680902774</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45987.687680902774</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45987.687680902774</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45987.687680902774</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45987.687680902774</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45987.687680902774</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45987.687680902774</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45987.687680902774</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45987.687680902774</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45987.687680902774</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45987.687680902774</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45987.687680902774</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45987.687680902774</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45987.687680902774</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45987.687680902774</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45987.687680902774</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45987.687680902774</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45987.687680902774</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45987.687680902774</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45987.687680902774</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45987.687680902774</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45987.687680902774</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45987.687680902774</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45987.687680902774</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45987.687680902774</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45987.687680902774</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45987.687680902774</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45987.687680902774</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45987.687680902774</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45987.687680902774</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45987.687680902774</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45987.687680902774</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45987.687680902774</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45987.687680902774</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45987.687680902774</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45987.687680902774</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45987.687680902774</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45987.687680902774</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45987.687680902774</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45987.687680902774</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45987.687680902774</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45987.687680902774</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45987.687680902774</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45987.687680902774</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45987.687680902774</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45987.687680902774</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45987.687680902774</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45987.687680902774</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45987.687680902774</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45987.687680902774</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45987.687680902774</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45987.687680902774</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45987.687680902774</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45987.687680902774</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row r="90" spans="1:88" ht="31.5" customHeight="1">
      <c r="A90" s="98"/>
      <c r="B90" s="18" t="str">
        <f>IFERROR(VLOOKUP(D90,DB!A:K,11,0),"")</f>
        <v/>
      </c>
      <c r="C90" s="18"/>
      <c r="D90" s="18"/>
      <c r="E90" s="99"/>
      <c r="F90" s="100"/>
      <c r="G90" s="101">
        <f ca="1">IFERROR(NOW()-F90,"-")</f>
        <v>45987.687680902774</v>
      </c>
      <c r="H90" s="100"/>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6"/>
    </row>
    <row r="91" spans="1:88" ht="31.5" customHeight="1">
      <c r="A91" s="98"/>
      <c r="B91" s="18" t="str">
        <f>IFERROR(VLOOKUP(D91,DB!A:K,11,0),"")</f>
        <v/>
      </c>
      <c r="C91" s="18"/>
      <c r="D91" s="18"/>
      <c r="E91" s="99"/>
      <c r="F91" s="100"/>
      <c r="G91" s="101">
        <f ca="1">IFERROR(NOW()-F91,"-")</f>
        <v>45987.687680902774</v>
      </c>
      <c r="H91" s="100"/>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6"/>
    </row>
    <row r="92" spans="1:88" ht="31.5" customHeight="1">
      <c r="A92" s="98"/>
      <c r="B92" s="18" t="str">
        <f>IFERROR(VLOOKUP(D92,DB!A:K,11,0),"")</f>
        <v/>
      </c>
      <c r="C92" s="18"/>
      <c r="D92" s="18"/>
      <c r="E92" s="99"/>
      <c r="F92" s="100"/>
      <c r="G92" s="101">
        <f ca="1">IFERROR(NOW()-F92,"-")</f>
        <v>45987.687680902774</v>
      </c>
      <c r="H92" s="100"/>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6"/>
    </row>
    <row r="93" spans="1:88" ht="31.5" customHeight="1">
      <c r="A93" s="98"/>
      <c r="B93" s="18" t="str">
        <f>IFERROR(VLOOKUP(D93,DB!A:K,11,0),"")</f>
        <v/>
      </c>
      <c r="C93" s="18"/>
      <c r="D93" s="18"/>
      <c r="E93" s="99"/>
      <c r="F93" s="100"/>
      <c r="G93" s="101">
        <f ca="1">IFERROR(NOW()-F93,"-")</f>
        <v>45987.687680902774</v>
      </c>
      <c r="H93" s="100"/>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6"/>
    </row>
    <row r="94" spans="1:88" ht="31.5" customHeight="1">
      <c r="A94" s="98"/>
      <c r="B94" s="18" t="str">
        <f>IFERROR(VLOOKUP(D94,DB!A:K,11,0),"")</f>
        <v/>
      </c>
      <c r="C94" s="18"/>
      <c r="D94" s="18"/>
      <c r="E94" s="99"/>
      <c r="F94" s="100"/>
      <c r="G94" s="101">
        <f ca="1">IFERROR(NOW()-F94,"-")</f>
        <v>45987.687680902774</v>
      </c>
      <c r="H94" s="100"/>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6"/>
    </row>
    <row r="95" spans="1:88" ht="31.5" customHeight="1">
      <c r="A95" s="98"/>
      <c r="B95" s="18" t="str">
        <f>IFERROR(VLOOKUP(D95,DB!A:K,11,0),"")</f>
        <v/>
      </c>
      <c r="C95" s="18"/>
      <c r="D95" s="18"/>
      <c r="E95" s="99"/>
      <c r="F95" s="100"/>
      <c r="G95" s="101">
        <f ca="1">IFERROR(NOW()-F95,"-")</f>
        <v>45987.687680902774</v>
      </c>
      <c r="H95" s="100"/>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6"/>
    </row>
    <row r="96" spans="1:88" ht="31.5" customHeight="1">
      <c r="A96" s="98"/>
      <c r="B96" s="18" t="str">
        <f>IFERROR(VLOOKUP(D96,DB!A:K,11,0),"")</f>
        <v/>
      </c>
      <c r="C96" s="18"/>
      <c r="D96" s="18"/>
      <c r="E96" s="99"/>
      <c r="F96" s="100"/>
      <c r="G96" s="101">
        <f ca="1">IFERROR(NOW()-F96,"-")</f>
        <v>45987.687680902774</v>
      </c>
      <c r="H96" s="100"/>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6"/>
    </row>
    <row r="97" spans="1:88" ht="31.5" customHeight="1">
      <c r="A97" s="98"/>
      <c r="B97" s="18" t="str">
        <f>IFERROR(VLOOKUP(D97,DB!A:K,11,0),"")</f>
        <v/>
      </c>
      <c r="C97" s="18"/>
      <c r="D97" s="18"/>
      <c r="E97" s="99"/>
      <c r="F97" s="100"/>
      <c r="G97" s="101">
        <f ca="1">IFERROR(NOW()-F97,"-")</f>
        <v>45987.687680902774</v>
      </c>
      <c r="H97" s="100"/>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6"/>
    </row>
    <row r="98" spans="1:88" ht="31.5" customHeight="1">
      <c r="A98" s="98"/>
      <c r="B98" s="18" t="str">
        <f>IFERROR(VLOOKUP(D98,DB!A:K,11,0),"")</f>
        <v/>
      </c>
      <c r="C98" s="18"/>
      <c r="D98" s="18"/>
      <c r="E98" s="99"/>
      <c r="F98" s="100"/>
      <c r="G98" s="101">
        <f ca="1">IFERROR(NOW()-F98,"-")</f>
        <v>45987.687680902774</v>
      </c>
      <c r="H98" s="100"/>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6"/>
    </row>
    <row r="99" spans="1:88" ht="31.5" customHeight="1">
      <c r="A99" s="98"/>
      <c r="B99" s="18" t="str">
        <f>IFERROR(VLOOKUP(D99,DB!A:K,11,0),"")</f>
        <v/>
      </c>
      <c r="C99" s="18"/>
      <c r="D99" s="18"/>
      <c r="E99" s="99"/>
      <c r="F99" s="100"/>
      <c r="G99" s="101">
        <f ca="1">IFERROR(NOW()-F99,"-")</f>
        <v>45987.687680902774</v>
      </c>
      <c r="H99" s="100"/>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6"/>
    </row>
    <row r="100" spans="1:88" ht="31.5" customHeight="1">
      <c r="A100" s="98"/>
      <c r="B100" s="18" t="str">
        <f>IFERROR(VLOOKUP(D100,DB!A:K,11,0),"")</f>
        <v/>
      </c>
      <c r="C100" s="18"/>
      <c r="D100" s="18"/>
      <c r="E100" s="99"/>
      <c r="F100" s="100"/>
      <c r="G100" s="101">
        <f ca="1">IFERROR(NOW()-F100,"-")</f>
        <v>45987.687680902774</v>
      </c>
      <c r="H100" s="100"/>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6"/>
    </row>
    <row r="101" spans="1:88" ht="31.5" customHeight="1">
      <c r="A101" s="98"/>
      <c r="B101" s="18" t="str">
        <f>IFERROR(VLOOKUP(D101,DB!A:K,11,0),"")</f>
        <v/>
      </c>
      <c r="C101" s="18"/>
      <c r="D101" s="18"/>
      <c r="E101" s="99"/>
      <c r="F101" s="100"/>
      <c r="G101" s="101">
        <f ca="1">IFERROR(NOW()-F101,"-")</f>
        <v>45987.687680902774</v>
      </c>
      <c r="H101" s="100"/>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6"/>
    </row>
    <row r="102" spans="1:88" ht="31.5" customHeight="1">
      <c r="A102" s="98"/>
      <c r="B102" s="18" t="str">
        <f>IFERROR(VLOOKUP(D102,DB!A:K,11,0),"")</f>
        <v/>
      </c>
      <c r="C102" s="18"/>
      <c r="D102" s="18"/>
      <c r="E102" s="99"/>
      <c r="F102" s="100"/>
      <c r="G102" s="101">
        <f ca="1">IFERROR(NOW()-F102,"-")</f>
        <v>45987.687680902774</v>
      </c>
      <c r="H102" s="100"/>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6"/>
    </row>
    <row r="103" spans="1:88" ht="31.5" customHeight="1">
      <c r="A103" s="98"/>
      <c r="B103" s="18" t="str">
        <f>IFERROR(VLOOKUP(D103,DB!A:K,11,0),"")</f>
        <v/>
      </c>
      <c r="C103" s="18"/>
      <c r="D103" s="18"/>
      <c r="E103" s="99"/>
      <c r="F103" s="100"/>
      <c r="G103" s="101">
        <f ca="1">IFERROR(NOW()-F103,"-")</f>
        <v>45987.687680902774</v>
      </c>
      <c r="H103" s="100"/>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6"/>
    </row>
    <row r="104" spans="1:88" ht="31.5" customHeight="1">
      <c r="A104" s="98"/>
      <c r="B104" s="18" t="str">
        <f>IFERROR(VLOOKUP(D104,DB!A:K,11,0),"")</f>
        <v/>
      </c>
      <c r="C104" s="18"/>
      <c r="D104" s="18"/>
      <c r="E104" s="99"/>
      <c r="F104" s="100"/>
      <c r="G104" s="101">
        <f ca="1">IFERROR(NOW()-F104,"-")</f>
        <v>45987.687680902774</v>
      </c>
      <c r="H104" s="100"/>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6"/>
    </row>
  </sheetData>
  <dataValidations count="2">
    <dataValidation allowBlank="1" showInputMessage="1" showErrorMessage="1" sqref="E1" xr:uid="{4D935161-CDD3-4592-B877-3FB59C99E142}"/>
    <dataValidation type="list" allowBlank="1" showInputMessage="1" showErrorMessage="1" sqref="E3:E10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6"/>
  <sheetViews>
    <sheetView tabSelected="1" workbookViewId="0">
      <selection activeCell="D7" sqref="D7"/>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t="s">
        <v>39110</v>
      </c>
      <c r="B2" s="58" t="s">
        <v>89</v>
      </c>
      <c r="C2" s="18">
        <v>1</v>
      </c>
      <c r="D2" s="18" t="s">
        <v>39111</v>
      </c>
      <c r="E2" s="18" t="s">
        <v>39021</v>
      </c>
      <c r="F2" s="22">
        <v>45987.608680555553</v>
      </c>
      <c r="G2" s="21">
        <f t="shared" ref="G2:G45" ca="1" si="0">IFERROR(NOW()-F2,"-")</f>
        <v>7.9000347221153788E-2</v>
      </c>
      <c r="H2" s="22">
        <v>45987.602407407408</v>
      </c>
      <c r="I2" s="19" t="s">
        <v>39112</v>
      </c>
      <c r="J2" s="18" t="s">
        <v>629</v>
      </c>
      <c r="K2" s="42" t="s">
        <v>39113</v>
      </c>
      <c r="L2" s="23" t="str">
        <f>IFERROR(VLOOKUP(D2,DB!A:I,9,0),"")</f>
        <v/>
      </c>
    </row>
    <row r="3" spans="1:13" ht="15" customHeight="1">
      <c r="A3" s="19"/>
      <c r="B3" s="58" t="str">
        <f>IFERROR(VLOOKUP(D3,DB!A:K,11,0),"")</f>
        <v/>
      </c>
      <c r="C3" s="18"/>
      <c r="D3" s="58" t="str">
        <f>IFERROR(VLOOKUP(#REF!,DB!#REF!,7,0),"")</f>
        <v/>
      </c>
      <c r="E3" s="92"/>
      <c r="F3" s="20"/>
      <c r="G3" s="21">
        <f t="shared" ca="1" si="0"/>
        <v>45987.687680902774</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45987.687680902774</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45987.687680902774</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45987.687680902774</v>
      </c>
      <c r="H6" s="22"/>
      <c r="I6" s="19" t="str">
        <f>IFERROR(VLOOKUP(D6,DB!A:F,6,0),"")</f>
        <v/>
      </c>
      <c r="J6" s="18" t="str">
        <f>IFERROR(VLOOKUP(D6,DB!A:G,7,0),"")</f>
        <v/>
      </c>
      <c r="K6" s="42"/>
      <c r="L6" s="23" t="str">
        <f>IFERROR(VLOOKUP(D6,DB!A:I,9,0),"")</f>
        <v/>
      </c>
    </row>
    <row r="7" spans="1:13" ht="15" customHeight="1">
      <c r="A7" s="19"/>
      <c r="B7" s="58" t="str">
        <f>IFERROR(VLOOKUP(D7,DB!A:K,11,0),"")</f>
        <v/>
      </c>
      <c r="C7" s="18"/>
      <c r="D7" s="19"/>
      <c r="E7" s="18"/>
      <c r="F7" s="20"/>
      <c r="G7" s="21">
        <f t="shared" ca="1" si="0"/>
        <v>45987.687680902774</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45987.687680902774</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45987.687680902774</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45987.687680902774</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45987.687680902774</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45987.687680902774</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45987.687680902774</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45987.687680902774</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45987.687680902774</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45987.687680902774</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45987.687680902774</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45987.687680902774</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45987.687680902774</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45987.687680902774</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45987.687680902774</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45987.687680902774</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45987.687680902774</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45987.687680902774</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45987.687680902774</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45987.687680902774</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45987.687680902774</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45987.687680902774</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45987.687680902774</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45987.687680902774</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45987.687680902774</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45987.687680902774</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45987.687680902774</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45987.687680902774</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45987.687680902774</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45987.687680902774</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45987.687680902774</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45987.687680902774</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45987.687680902774</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45987.687680902774</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45987.687680902774</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45987.687680902774</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45987.687680902774</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45987.687680902774</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0"/>
        <v>45987.687680902774</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ref="G46:G109" ca="1" si="1">IFERROR(NOW()-F46,"-")</f>
        <v>45987.687680902774</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45987.687680902774</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45987.687680902774</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45987.687680902774</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45987.687680902774</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45987.687680902774</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45987.687680902774</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45987.687680902774</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45987.687680902774</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45987.687680902774</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45987.687680902774</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45987.687680902774</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45987.687680902774</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45987.687680902774</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45987.687680902774</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45987.687680902774</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45987.687680902774</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45987.687680902774</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45987.687680902774</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45987.687680902774</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45987.687680902774</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45987.687680902774</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45987.687680902774</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45987.687680902774</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45987.687680902774</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45987.687680902774</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45987.687680902774</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45987.687680902774</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45987.687680902774</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45987.687680902774</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45987.687680902774</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45987.687680902774</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45987.687680902774</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45987.687680902774</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45987.687680902774</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45987.687680902774</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45987.687680902774</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45987.687680902774</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45987.687680902774</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45987.687680902774</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45987.687680902774</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45987.687680902774</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45987.687680902774</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45987.687680902774</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45987.687680902774</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45987.687680902774</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45987.687680902774</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45987.687680902774</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45987.687680902774</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45987.687680902774</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45987.687680902774</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45987.687680902774</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45987.687680902774</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45987.687680902774</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45987.687680902774</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45987.687680902774</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45987.687680902774</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45987.687680902774</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45987.687680902774</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45987.687680902774</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45987.687680902774</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45987.687680902774</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45987.687680902774</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1"/>
        <v>45987.687680902774</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ref="G110:G173" ca="1" si="2">IFERROR(NOW()-F110,"-")</f>
        <v>45987.687680902774</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45987.687680902774</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45987.687680902774</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45987.687680902774</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45987.687680902774</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45987.687680902774</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45987.687680902774</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45987.687680902774</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45987.687680902774</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45987.687680902774</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45987.687680902774</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45987.687680902774</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45987.687680902774</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45987.687680902774</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45987.687680902774</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45987.687680902774</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45987.687680902774</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45987.687680902774</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45987.687680902774</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45987.687680902774</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45987.687680902774</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45987.687680902774</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45987.687680902774</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45987.687680902774</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45987.687680902774</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45987.687680902774</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45987.687680902774</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45987.687680902774</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45987.687680902774</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45987.687680902774</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45987.687680902774</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45987.687680902774</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45987.687680902774</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45987.687680902774</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45987.687680902774</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45987.687680902774</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45987.687680902774</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45987.687680902774</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45987.687680902774</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45987.687680902774</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45987.687680902774</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45987.687680902774</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45987.687680902774</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45987.687680902774</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45987.687680902774</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45987.687680902774</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45987.687680902774</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45987.687680902774</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45987.687680902774</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45987.687680902774</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45987.687680902774</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45987.687680902774</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45987.687680902774</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45987.687680902774</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45987.687680902774</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45987.687680902774</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45987.687680902774</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45987.687680902774</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45987.687680902774</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45987.687680902774</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45987.687680902774</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45987.687680902774</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45987.687680902774</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2"/>
        <v>45987.687680902774</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ref="G174:G237" ca="1" si="3">IFERROR(NOW()-F174,"-")</f>
        <v>45987.687680902774</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45987.687680902774</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45987.687680902774</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45987.687680902774</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45987.687680902774</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45987.687680902774</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45987.687680902774</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45987.687680902774</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45987.687680902774</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45987.687680902774</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45987.687680902774</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45987.687680902774</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45987.687680902774</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45987.687680902774</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45987.687680902774</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45987.687680902774</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45987.687680902774</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45987.687680902774</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45987.687680902774</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45987.687680902774</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45987.687680902774</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45987.687680902774</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45987.687680902774</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45987.687680902774</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45987.687680902774</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45987.687680902774</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45987.687680902774</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45987.687680902774</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45987.687680902774</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45987.687680902774</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45987.687680902774</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45987.687680902774</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45987.687680902774</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45987.687680902774</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45987.687680902774</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45987.687680902774</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45987.687680902774</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45987.687680902774</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45987.687680902774</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45987.687680902774</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45987.687680902774</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45987.687680902774</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45987.687680902774</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45987.687680902774</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45987.687680902774</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45987.687680902774</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45987.687680902774</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45987.687680902774</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45987.687680902774</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45987.687680902774</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45987.687680902774</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45987.687680902774</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45987.687680902774</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45987.687680902774</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45987.687680902774</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45987.687680902774</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45987.687680902774</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45987.687680902774</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45987.687680902774</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45987.687680902774</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45987.687680902774</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45987.687680902774</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45987.687680902774</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3"/>
        <v>45987.687680902774</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ref="G238:G301" ca="1" si="4">IFERROR(NOW()-F238,"-")</f>
        <v>45987.687680902774</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45987.687680902774</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45987.687680902774</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45987.687680902774</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45987.687680902774</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45987.687680902774</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45987.687680902774</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45987.687680902774</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45987.687680902774</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45987.687680902774</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45987.687680902774</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45987.687680902774</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45987.687680902774</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45987.687680902774</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45987.687680902774</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45987.687680902774</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45987.687680902774</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45987.687680902774</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45987.687680902774</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45987.687680902774</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45987.687680902774</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45987.687680902774</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45987.687680902774</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45987.687680902774</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45987.687680902774</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45987.687680902774</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45987.687680902774</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45987.687680902774</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45987.687680902774</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45987.687680902774</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45987.687680902774</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45987.687680902774</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45987.687680902774</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45987.687680902774</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45987.687680902774</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45987.687680902774</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45987.687680902774</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45987.687680902774</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45987.687680902774</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45987.687680902774</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45987.687680902774</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45987.687680902774</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45987.687680902774</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45987.687680902774</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45987.687680902774</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45987.687680902774</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45987.687680902774</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45987.687680902774</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45987.687680902774</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45987.687680902774</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45987.687680902774</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45987.687680902774</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45987.687680902774</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45987.687680902774</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45987.687680902774</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45987.687680902774</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45987.687680902774</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45987.687680902774</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45987.687680902774</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45987.687680902774</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45987.687680902774</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45987.687680902774</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45987.687680902774</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4"/>
        <v>45987.687680902774</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ref="G302:G365" ca="1" si="5">IFERROR(NOW()-F302,"-")</f>
        <v>45987.687680902774</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45987.687680902774</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45987.687680902774</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45987.687680902774</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45987.687680902774</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45987.687680902774</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45987.687680902774</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45987.687680902774</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45987.687680902774</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45987.687680902774</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45987.687680902774</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45987.687680902774</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45987.687680902774</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45987.687680902774</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45987.687680902774</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45987.687680902774</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45987.687680902774</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45987.687680902774</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45987.687680902774</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45987.687680902774</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45987.687680902774</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45987.687680902774</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45987.687680902774</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45987.687680902774</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45987.687680902774</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45987.687680902774</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45987.687680902774</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45987.687680902774</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45987.687680902774</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45987.687680902774</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45987.687680902774</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45987.687680902774</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45987.687680902774</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45987.687680902774</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45987.687680902774</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45987.687680902774</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45987.687680902774</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45987.687680902774</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45987.687680902774</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45987.687680902774</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45987.687680902774</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45987.687680902774</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45987.687680902774</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45987.687680902774</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45987.687680902774</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45987.687680902774</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45987.687680902774</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45987.687680902774</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45987.687680902774</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45987.687680902774</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45987.687680902774</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45987.687680902774</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45987.687680902774</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45987.687680902774</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45987.687680902774</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45987.687680902774</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45987.687680902774</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45987.687680902774</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45987.687680902774</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45987.687680902774</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45987.687680902774</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45987.687680902774</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45987.687680902774</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5"/>
        <v>45987.687680902774</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ref="G366:G429" ca="1" si="6">IFERROR(NOW()-F366,"-")</f>
        <v>45987.687680902774</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45987.687680902774</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45987.687680902774</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45987.687680902774</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45987.687680902774</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45987.687680902774</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45987.687680902774</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45987.687680902774</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45987.687680902774</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45987.687680902774</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45987.687680902774</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45987.687680902774</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45987.687680902774</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45987.687680902774</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45987.687680902774</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45987.687680902774</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45987.687680902774</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45987.687680902774</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45987.687680902774</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45987.687680902774</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45987.687680902774</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45987.687680902774</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45987.687680902774</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45987.687680902774</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45987.687680902774</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45987.687680902774</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45987.687680902774</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45987.687680902774</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45987.687680902774</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45987.687680902774</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45987.687680902774</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45987.687680902774</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45987.687680902774</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45987.687680902774</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45987.687680902774</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45987.687680902774</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45987.687680902774</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45987.687680902774</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45987.687680902774</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45987.687680902774</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45987.687680902774</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45987.687680902774</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45987.687680902774</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45987.687680902774</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45987.687680902774</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45987.687680902774</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45987.687680902774</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45987.687680902774</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45987.687680902774</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45987.687680902774</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45987.687680902774</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45987.687680902774</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45987.687680902774</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45987.687680902774</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45987.687680902774</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45987.687680902774</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45987.687680902774</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45987.687680902774</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45987.687680902774</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45987.687680902774</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45987.687680902774</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45987.687680902774</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45987.687680902774</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6"/>
        <v>45987.687680902774</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ref="G430:G493" ca="1" si="7">IFERROR(NOW()-F430,"-")</f>
        <v>45987.687680902774</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45987.687680902774</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45987.687680902774</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45987.687680902774</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45987.687680902774</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45987.687680902774</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45987.687680902774</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45987.687680902774</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45987.687680902774</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45987.687680902774</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45987.687680902774</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45987.687680902774</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45987.687680902774</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45987.687680902774</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45987.687680902774</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45987.687680902774</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45987.687680902774</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45987.687680902774</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45987.687680902774</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45987.687680902774</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45987.687680902774</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45987.687680902774</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45987.687680902774</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45987.687680902774</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45987.687680902774</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45987.687680902774</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45987.687680902774</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45987.687680902774</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45987.687680902774</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45987.687680902774</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45987.687680902774</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45987.687680902774</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45987.687680902774</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45987.687680902774</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45987.687680902774</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45987.687680902774</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45987.687680902774</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45987.687680902774</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45987.687680902774</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45987.687680902774</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45987.687680902774</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45987.687680902774</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45987.687680902774</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45987.687680902774</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45987.687680902774</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45987.687680902774</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45987.687680902774</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45987.687680902774</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45987.687680902774</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45987.687680902774</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45987.687680902774</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45987.687680902774</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45987.687680902774</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45987.687680902774</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45987.687680902774</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45987.687680902774</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45987.687680902774</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45987.687680902774</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45987.687680902774</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45987.687680902774</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45987.687680902774</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45987.687680902774</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45987.687680902774</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7"/>
        <v>45987.687680902774</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ref="G494:G557" ca="1" si="8">IFERROR(NOW()-F494,"-")</f>
        <v>45987.687680902774</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45987.687680902774</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45987.687680902774</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45987.687680902774</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45987.687680902774</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45987.687680902774</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45987.687680902774</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45987.687680902774</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45987.687680902774</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45987.687680902774</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45987.687680902774</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45987.687680902774</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45987.687680902774</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45987.687680902774</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45987.687680902774</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45987.687680902774</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45987.687680902774</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45987.687680902774</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45987.687680902774</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45987.687680902774</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45987.687680902774</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45987.687680902774</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45987.687680902774</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45987.687680902774</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45987.687680902774</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45987.687680902774</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45987.687680902774</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45987.687680902774</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45987.687680902774</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45987.687680902774</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45987.687680902774</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45987.687680902774</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45987.687680902774</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45987.687680902774</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45987.687680902774</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45987.687680902774</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45987.687680902774</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45987.687680902774</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45987.687680902774</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45987.687680902774</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45987.687680902774</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45987.687680902774</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45987.687680902774</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45987.687680902774</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45987.687680902774</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45987.687680902774</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45987.687680902774</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45987.687680902774</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45987.687680902774</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45987.687680902774</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45987.687680902774</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45987.687680902774</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45987.687680902774</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45987.687680902774</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45987.687680902774</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45987.687680902774</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45987.687680902774</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45987.687680902774</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45987.687680902774</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45987.687680902774</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45987.687680902774</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45987.687680902774</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45987.687680902774</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8"/>
        <v>45987.687680902774</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ref="G558:G621" ca="1" si="9">IFERROR(NOW()-F558,"-")</f>
        <v>45987.687680902774</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45987.687680902774</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45987.687680902774</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45987.687680902774</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45987.687680902774</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45987.687680902774</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45987.687680902774</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45987.687680902774</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45987.687680902774</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45987.687680902774</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45987.687680902774</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45987.687680902774</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45987.687680902774</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45987.687680902774</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45987.687680902774</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45987.687680902774</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45987.687680902774</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45987.687680902774</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45987.687680902774</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45987.687680902774</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45987.687680902774</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45987.687680902774</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45987.687680902774</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45987.687680902774</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45987.687680902774</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45987.687680902774</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45987.687680902774</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45987.687680902774</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45987.687680902774</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45987.687680902774</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45987.687680902774</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45987.687680902774</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45987.687680902774</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45987.687680902774</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45987.687680902774</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45987.687680902774</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45987.687680902774</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45987.687680902774</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45987.687680902774</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45987.687680902774</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45987.687680902774</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45987.687680902774</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45987.687680902774</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45987.687680902774</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45987.687680902774</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45987.687680902774</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45987.687680902774</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45987.687680902774</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45987.687680902774</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45987.687680902774</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45987.687680902774</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45987.687680902774</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45987.687680902774</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45987.687680902774</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45987.687680902774</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45987.687680902774</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45987.687680902774</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45987.687680902774</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45987.687680902774</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45987.687680902774</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45987.687680902774</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45987.687680902774</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45987.687680902774</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9"/>
        <v>45987.687680902774</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ref="G622:G685" ca="1" si="10">IFERROR(NOW()-F622,"-")</f>
        <v>45987.687680902774</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45987.687680902774</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45987.687680902774</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45987.687680902774</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45987.687680902774</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45987.687680902774</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45987.687680902774</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45987.687680902774</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45987.687680902774</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45987.687680902774</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45987.687680902774</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45987.687680902774</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45987.687680902774</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45987.687680902774</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45987.687680902774</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45987.687680902774</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45987.687680902774</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45987.687680902774</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45987.687680902774</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45987.687680902774</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45987.687680902774</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45987.687680902774</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45987.687680902774</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45987.687680902774</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45987.687680902774</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45987.687680902774</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45987.687680902774</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45987.687680902774</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45987.687680902774</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45987.687680902774</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45987.687680902774</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45987.687680902774</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45987.687680902774</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45987.687680902774</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45987.687680902774</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45987.687680902774</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45987.687680902774</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45987.687680902774</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45987.687680902774</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45987.687680902774</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45987.687680902774</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45987.687680902774</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45987.687680902774</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45987.687680902774</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45987.687680902774</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45987.687680902774</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45987.687680902774</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45987.687680902774</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45987.687680902774</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45987.687680902774</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45987.687680902774</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45987.687680902774</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45987.687680902774</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45987.687680902774</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45987.687680902774</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45987.687680902774</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45987.687680902774</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45987.687680902774</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45987.687680902774</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45987.687680902774</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45987.687680902774</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45987.687680902774</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45987.687680902774</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0"/>
        <v>45987.687680902774</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ref="G686:G749" ca="1" si="11">IFERROR(NOW()-F686,"-")</f>
        <v>45987.687680902774</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45987.687680902774</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45987.687680902774</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45987.687680902774</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45987.687680902774</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45987.687680902774</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45987.687680902774</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45987.687680902774</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45987.687680902774</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45987.687680902774</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45987.687680902774</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45987.687680902774</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45987.687680902774</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45987.687680902774</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45987.687680902774</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45987.687680902774</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45987.687680902774</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45987.687680902774</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45987.687680902774</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45987.687680902774</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45987.687680902774</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45987.687680902774</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45987.687680902774</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45987.687680902774</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45987.687680902774</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45987.687680902774</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45987.687680902774</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45987.687680902774</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45987.687680902774</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45987.687680902774</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45987.687680902774</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45987.687680902774</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45987.687680902774</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45987.687680902774</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45987.687680902774</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45987.687680902774</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45987.687680902774</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45987.687680902774</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45987.687680902774</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45987.687680902774</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45987.687680902774</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45987.687680902774</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45987.687680902774</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45987.687680902774</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45987.687680902774</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45987.687680902774</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45987.687680902774</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45987.687680902774</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45987.687680902774</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45987.687680902774</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45987.687680902774</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45987.687680902774</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45987.687680902774</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45987.687680902774</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45987.687680902774</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45987.687680902774</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45987.687680902774</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45987.687680902774</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45987.687680902774</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45987.687680902774</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45987.687680902774</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45987.687680902774</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45987.687680902774</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1"/>
        <v>45987.687680902774</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ref="G750:G813" ca="1" si="12">IFERROR(NOW()-F750,"-")</f>
        <v>45987.687680902774</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45987.687680902774</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45987.687680902774</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45987.687680902774</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45987.687680902774</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45987.687680902774</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45987.687680902774</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45987.687680902774</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45987.687680902774</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45987.687680902774</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45987.687680902774</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45987.687680902774</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45987.687680902774</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45987.687680902774</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45987.687680902774</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45987.687680902774</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45987.687680902774</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45987.687680902774</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45987.687680902774</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45987.687680902774</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45987.687680902774</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45987.687680902774</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45987.687680902774</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45987.687680902774</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45987.687680902774</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45987.687680902774</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45987.687680902774</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45987.687680902774</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45987.687680902774</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45987.687680902774</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45987.687680902774</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45987.687680902774</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45987.687680902774</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45987.687680902774</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45987.687680902774</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45987.687680902774</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45987.687680902774</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45987.687680902774</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45987.687680902774</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45987.687680902774</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45987.687680902774</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45987.687680902774</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45987.687680902774</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45987.687680902774</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45987.687680902774</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45987.687680902774</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45987.687680902774</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45987.687680902774</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45987.687680902774</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45987.687680902774</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45987.687680902774</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45987.687680902774</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45987.687680902774</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45987.687680902774</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45987.687680902774</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45987.687680902774</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45987.687680902774</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45987.687680902774</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45987.687680902774</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45987.687680902774</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45987.687680902774</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45987.687680902774</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45987.687680902774</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2"/>
        <v>45987.687680902774</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ref="G814:G877" ca="1" si="13">IFERROR(NOW()-F814,"-")</f>
        <v>45987.687680902774</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45987.687680902774</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45987.687680902774</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45987.687680902774</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45987.687680902774</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45987.687680902774</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45987.687680902774</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45987.687680902774</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45987.687680902774</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45987.687680902774</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45987.687680902774</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45987.687680902774</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45987.687680902774</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45987.687680902774</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45987.687680902774</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45987.687680902774</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45987.687680902774</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45987.687680902774</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45987.687680902774</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45987.687680902774</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45987.687680902774</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45987.687680902774</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45987.687680902774</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45987.687680902774</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45987.687680902774</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45987.687680902774</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45987.687680902774</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45987.687680902774</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45987.687680902774</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45987.687680902774</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45987.687680902774</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45987.687680902774</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45987.687680902774</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45987.687680902774</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45987.687680902774</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45987.687680902774</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45987.687680902774</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45987.687680902774</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45987.687680902774</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45987.687680902774</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45987.687680902774</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45987.687680902774</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45987.687680902774</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45987.687680902774</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45987.687680902774</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45987.687680902774</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45987.687680902774</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45987.687680902774</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45987.687680902774</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45987.687680902774</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45987.687680902774</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45987.687680902774</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45987.687680902774</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45987.687680902774</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45987.687680902774</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45987.687680902774</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45987.687680902774</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45987.687680902774</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45987.687680902774</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45987.687680902774</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45987.687680902774</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45987.687680902774</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45987.687680902774</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3"/>
        <v>45987.687680902774</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ref="G878:G941" ca="1" si="14">IFERROR(NOW()-F878,"-")</f>
        <v>45987.687680902774</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45987.687680902774</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45987.687680902774</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45987.687680902774</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45987.687680902774</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45987.687680902774</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45987.687680902774</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45987.687680902774</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45987.687680902774</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45987.687680902774</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45987.687680902774</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45987.687680902774</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45987.687680902774</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45987.687680902774</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45987.687680902774</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45987.687680902774</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45987.687680902774</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45987.687680902774</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45987.687680902774</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45987.687680902774</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45987.687680902774</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45987.687680902774</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45987.687680902774</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45987.687680902774</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45987.687680902774</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45987.687680902774</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45987.687680902774</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45987.687680902774</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45987.687680902774</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45987.687680902774</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45987.687680902774</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45987.687680902774</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45987.687680902774</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45987.687680902774</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45987.687680902774</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45987.687680902774</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45987.687680902774</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45987.687680902774</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45987.687680902774</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45987.687680902774</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45987.687680902774</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45987.687680902774</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45987.687680902774</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45987.687680902774</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45987.687680902774</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45987.687680902774</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45987.687680902774</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45987.687680902774</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45987.687680902774</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45987.687680902774</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45987.687680902774</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45987.687680902774</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45987.687680902774</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45987.687680902774</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45987.687680902774</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45987.687680902774</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45987.687680902774</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45987.687680902774</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45987.687680902774</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45987.687680902774</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45987.687680902774</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4"/>
        <v>45987.687680902774</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4"/>
        <v>45987.687680902774</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4"/>
        <v>45987.687680902774</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ref="G942:G956" ca="1" si="15">IFERROR(NOW()-F942,"-")</f>
        <v>45987.687680902774</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45987.687680902774</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45987.687680902774</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45987.687680902774</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45987.687680902774</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45987.687680902774</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45987.687680902774</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45987.687680902774</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45987.687680902774</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45987.687680902774</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45987.687680902774</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45987.687680902774</v>
      </c>
      <c r="H953" s="22"/>
      <c r="I953" s="19" t="str">
        <f>IFERROR(VLOOKUP(D953,DB!A:F,6,0),"")</f>
        <v/>
      </c>
      <c r="J953" s="18" t="str">
        <f>IFERROR(VLOOKUP(D953,DB!A:G,7,0),"")</f>
        <v/>
      </c>
      <c r="K953" s="42"/>
      <c r="L953" s="23" t="str">
        <f>IFERROR(VLOOKUP(D953,DB!A:I,9,0),"")</f>
        <v/>
      </c>
    </row>
    <row r="954" spans="1:12" ht="15" customHeight="1">
      <c r="A954" s="19"/>
      <c r="B954" s="58" t="str">
        <f>IFERROR(VLOOKUP(D954,DB!A:K,11,0),"")</f>
        <v/>
      </c>
      <c r="C954" s="18"/>
      <c r="D954" s="18" t="str">
        <f>IFERROR(VLOOKUP(#REF!,DB!#REF!,7,0),"")</f>
        <v/>
      </c>
      <c r="E954" s="18"/>
      <c r="F954" s="20"/>
      <c r="G954" s="21">
        <f t="shared" ca="1" si="15"/>
        <v>45987.687680902774</v>
      </c>
      <c r="H954" s="22"/>
      <c r="I954" s="19" t="str">
        <f>IFERROR(VLOOKUP(D954,DB!A:F,6,0),"")</f>
        <v/>
      </c>
      <c r="J954" s="18" t="str">
        <f>IFERROR(VLOOKUP(D954,DB!A:G,7,0),"")</f>
        <v/>
      </c>
      <c r="K954" s="42"/>
      <c r="L954" s="23" t="str">
        <f>IFERROR(VLOOKUP(D954,DB!A:I,9,0),"")</f>
        <v/>
      </c>
    </row>
    <row r="955" spans="1:12" ht="15" customHeight="1">
      <c r="A955" s="19"/>
      <c r="B955" s="58" t="str">
        <f>IFERROR(VLOOKUP(D955,DB!A:K,11,0),"")</f>
        <v/>
      </c>
      <c r="C955" s="18"/>
      <c r="D955" s="18" t="str">
        <f>IFERROR(VLOOKUP(#REF!,DB!#REF!,7,0),"")</f>
        <v/>
      </c>
      <c r="E955" s="18"/>
      <c r="F955" s="20"/>
      <c r="G955" s="21">
        <f t="shared" ca="1" si="15"/>
        <v>45987.687680902774</v>
      </c>
      <c r="H955" s="22"/>
      <c r="I955" s="19" t="str">
        <f>IFERROR(VLOOKUP(D955,DB!A:F,6,0),"")</f>
        <v/>
      </c>
      <c r="J955" s="18" t="str">
        <f>IFERROR(VLOOKUP(D955,DB!A:G,7,0),"")</f>
        <v/>
      </c>
      <c r="K955" s="42"/>
      <c r="L955" s="23" t="str">
        <f>IFERROR(VLOOKUP(D955,DB!A:I,9,0),"")</f>
        <v/>
      </c>
    </row>
    <row r="956" spans="1:12" ht="15" customHeight="1">
      <c r="A956" s="19"/>
      <c r="B956" s="58" t="str">
        <f>IFERROR(VLOOKUP(D956,DB!A:K,11,0),"")</f>
        <v/>
      </c>
      <c r="C956" s="18"/>
      <c r="D956" s="18" t="str">
        <f>IFERROR(VLOOKUP(#REF!,DB!#REF!,7,0),"")</f>
        <v/>
      </c>
      <c r="E956" s="18"/>
      <c r="F956" s="20"/>
      <c r="G956" s="21">
        <f t="shared" ca="1" si="15"/>
        <v>45987.687680902774</v>
      </c>
      <c r="H956" s="22"/>
      <c r="I956" s="19" t="str">
        <f>IFERROR(VLOOKUP(D956,DB!A:F,6,0),"")</f>
        <v/>
      </c>
      <c r="J956" s="18" t="str">
        <f>IFERROR(VLOOKUP(D956,DB!A:G,7,0),"")</f>
        <v/>
      </c>
      <c r="K956" s="42"/>
      <c r="L956" s="23" t="str">
        <f>IFERROR(VLOOKUP(D956,DB!A:I,9,0),"")</f>
        <v/>
      </c>
    </row>
  </sheetData>
  <dataValidations count="2">
    <dataValidation allowBlank="1" showInputMessage="1" showErrorMessage="1" sqref="E1" xr:uid="{5914219A-CB83-432D-936A-CC0CB6F3982A}"/>
    <dataValidation type="list" allowBlank="1" showInputMessage="1" showErrorMessage="1" sqref="E2:E9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38"/>
  <sheetViews>
    <sheetView workbookViewId="0">
      <selection activeCell="K10" sqref="K10"/>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39114</v>
      </c>
      <c r="B2" s="88" t="str">
        <f>IFERROR(VLOOKUP(D2,DB!A:K,11,0),"")</f>
        <v>R4</v>
      </c>
      <c r="C2" s="90">
        <v>1</v>
      </c>
      <c r="D2" s="88" t="s">
        <v>35092</v>
      </c>
      <c r="E2" s="91" t="s">
        <v>39021</v>
      </c>
      <c r="F2" s="92">
        <v>45703.480717592596</v>
      </c>
      <c r="G2" s="93">
        <f ca="1">IFERROR(NOW()-F2,"")</f>
        <v>284.20696331017825</v>
      </c>
      <c r="H2" s="92">
        <v>45703.474768518521</v>
      </c>
      <c r="I2" s="92" t="str">
        <f>IFERROR(VLOOKUP(D2,DB!A:F,6,0),"")</f>
        <v>SCECO</v>
      </c>
      <c r="J2" s="92" t="str">
        <f>IFERROR(VLOOKUP(D2,DB!A:G,7,0),"")</f>
        <v>Dead</v>
      </c>
      <c r="K2" s="94" t="s">
        <v>39115</v>
      </c>
      <c r="L2" s="88" t="str">
        <f>IFERROR(VLOOKUP(D2,DB!A:I,9,0),"")</f>
        <v>Latis</v>
      </c>
    </row>
    <row r="3" spans="1:16" ht="15" customHeight="1">
      <c r="A3" s="110"/>
      <c r="B3" s="110" t="str">
        <f>IFERROR(VLOOKUP(D4,DB!A:K,11,0),"")</f>
        <v/>
      </c>
      <c r="C3" s="90"/>
      <c r="D3" s="144"/>
      <c r="E3" s="91"/>
      <c r="F3" s="92"/>
      <c r="G3" s="93">
        <f t="shared" ref="G3:G36" ca="1" si="0">IFERROR(NOW()-F3,"")</f>
        <v>45987.687680902774</v>
      </c>
      <c r="H3" s="92"/>
      <c r="I3" s="110" t="str">
        <f>IFERROR(VLOOKUP(D4,DB!A:F,6,0),"")</f>
        <v/>
      </c>
      <c r="J3" s="110" t="str">
        <f>IFERROR(VLOOKUP(D4,DB!A:G,7,0),"")</f>
        <v/>
      </c>
      <c r="K3" s="94"/>
      <c r="L3" s="88" t="str">
        <f>IFERROR(VLOOKUP(D4,DB!A:I,9,0),"")</f>
        <v/>
      </c>
    </row>
    <row r="4" spans="1:16" ht="15" customHeight="1">
      <c r="A4" s="110"/>
      <c r="B4" s="110" t="str">
        <f>IFERROR(VLOOKUP(#REF!,DB!A:K,11,0),"")</f>
        <v/>
      </c>
      <c r="C4" s="90"/>
      <c r="D4" s="88"/>
      <c r="E4" s="91"/>
      <c r="F4" s="92"/>
      <c r="G4" s="93">
        <f t="shared" ca="1" si="0"/>
        <v>45987.687680902774</v>
      </c>
      <c r="H4" s="92"/>
      <c r="I4" s="110" t="str">
        <f>IFERROR(VLOOKUP(#REF!,DB!A:F,6,0),"")</f>
        <v/>
      </c>
      <c r="J4" s="110" t="str">
        <f>IFERROR(VLOOKUP(#REF!,DB!A:G,7,0),"")</f>
        <v/>
      </c>
      <c r="K4" s="94"/>
      <c r="L4" s="88" t="str">
        <f>IFERROR(VLOOKUP(#REF!,DB!A:I,9,0),"")</f>
        <v/>
      </c>
    </row>
    <row r="5" spans="1:16" ht="15" customHeight="1">
      <c r="A5" s="110"/>
      <c r="B5" s="110" t="str">
        <f>IFERROR(VLOOKUP(D5,DB!A:K,11,0),"")</f>
        <v/>
      </c>
      <c r="C5" s="90"/>
      <c r="D5" s="88"/>
      <c r="E5" s="91"/>
      <c r="F5" s="92"/>
      <c r="G5" s="93">
        <f t="shared" ca="1" si="0"/>
        <v>45987.687680902774</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45987.687680902774</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45987.687680902774</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45987.687680902774</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45987.687680902774</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45987.687680902774</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45987.687680902774</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45987.687680902774</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45987.687680902774</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45987.687680902774</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45987.687680902774</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45987.687680902774</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45987.687680902774</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45987.687680902774</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45987.687680902774</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45987.687680902774</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45987.687680902774</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45987.687680902774</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45987.687680902774</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45987.687680902774</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45987.687680902774</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45987.687680902774</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45987.687680902774</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45987.687680902774</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45987.687680902774</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45987.687680902774</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45987.687680902774</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45987.687680902774</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45987.687680902774</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45987.687680902774</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45987.687680902774</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45987.687680902774</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ref="G37:G100" ca="1" si="1">IFERROR(NOW()-F37,"")</f>
        <v>45987.687680902774</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45987.687680902774</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45987.687680902774</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45987.687680902774</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45987.687680902774</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45987.687680902774</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45987.687680902774</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45987.687680902774</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45987.687680902774</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45987.687680902774</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45987.687680902774</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45987.687680902774</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45987.687680902774</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45987.687680902774</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45987.687680902774</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45987.687680902774</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45987.687680902774</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45987.687680902774</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45987.687680902774</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45987.687680902774</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45987.687680902774</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45987.687680902774</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45987.687680902774</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45987.687680902774</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45987.687680902774</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45987.687680902774</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45987.687680902774</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45987.687680902774</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45987.687680902774</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45987.687680902774</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45987.687680902774</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45987.687680902774</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45987.687680902774</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45987.687680902774</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45987.687680902774</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45987.687680902774</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45987.687680902774</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45987.687680902774</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45987.687680902774</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45987.687680902774</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45987.687680902774</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45987.687680902774</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45987.687680902774</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45987.687680902774</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45987.687680902774</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45987.687680902774</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45987.687680902774</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45987.687680902774</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45987.687680902774</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45987.687680902774</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45987.687680902774</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45987.687680902774</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45987.687680902774</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45987.687680902774</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45987.687680902774</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45987.687680902774</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45987.687680902774</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45987.687680902774</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45987.687680902774</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45987.687680902774</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45987.687680902774</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45987.687680902774</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45987.687680902774</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45987.687680902774</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ref="G101:G164" ca="1" si="2">IFERROR(NOW()-F101,"")</f>
        <v>45987.687680902774</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45987.687680902774</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45987.687680902774</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45987.687680902774</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45987.687680902774</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45987.687680902774</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45987.687680902774</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45987.687680902774</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45987.687680902774</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45987.687680902774</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45987.687680902774</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45987.687680902774</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45987.687680902774</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45987.687680902774</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45987.687680902774</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45987.687680902774</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45987.687680902774</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45987.687680902774</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45987.687680902774</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45987.687680902774</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45987.687680902774</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45987.687680902774</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45987.687680902774</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45987.687680902774</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45987.687680902774</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45987.687680902774</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45987.687680902774</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45987.687680902774</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45987.687680902774</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45987.687680902774</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45987.687680902774</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45987.687680902774</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45987.687680902774</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45987.687680902774</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45987.687680902774</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45987.687680902774</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45987.687680902774</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45987.687680902774</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45987.687680902774</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45987.687680902774</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45987.687680902774</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45987.687680902774</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45987.687680902774</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45987.687680902774</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45987.687680902774</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45987.687680902774</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45987.687680902774</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45987.687680902774</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45987.687680902774</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45987.687680902774</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45987.687680902774</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45987.687680902774</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45987.687680902774</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45987.687680902774</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45987.687680902774</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45987.687680902774</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45987.687680902774</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45987.687680902774</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45987.687680902774</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45987.687680902774</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45987.687680902774</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45987.687680902774</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45987.687680902774</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45987.687680902774</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ref="G165:G228" ca="1" si="3">IFERROR(NOW()-F165,"")</f>
        <v>45987.687680902774</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45987.687680902774</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45987.687680902774</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45987.687680902774</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45987.687680902774</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45987.687680902774</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45987.687680902774</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45987.687680902774</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45987.687680902774</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45987.687680902774</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45987.687680902774</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45987.687680902774</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45987.687680902774</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45987.687680902774</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45987.687680902774</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45987.687680902774</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45987.687680902774</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45987.687680902774</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45987.687680902774</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45987.687680902774</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45987.687680902774</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45987.687680902774</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45987.687680902774</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45987.687680902774</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45987.687680902774</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45987.687680902774</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45987.687680902774</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45987.687680902774</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45987.687680902774</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45987.687680902774</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45987.687680902774</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45987.687680902774</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45987.687680902774</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45987.687680902774</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45987.687680902774</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45987.687680902774</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45987.687680902774</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45987.687680902774</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45987.687680902774</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45987.687680902774</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45987.687680902774</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45987.687680902774</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45987.687680902774</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45987.687680902774</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45987.687680902774</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45987.687680902774</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45987.687680902774</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45987.687680902774</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45987.687680902774</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45987.687680902774</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45987.687680902774</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45987.687680902774</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45987.687680902774</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45987.687680902774</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45987.687680902774</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45987.687680902774</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45987.687680902774</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45987.687680902774</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45987.687680902774</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45987.687680902774</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45987.687680902774</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45987.687680902774</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45987.687680902774</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45987.687680902774</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ref="G229:G292" ca="1" si="4">IFERROR(NOW()-F229,"")</f>
        <v>45987.687680902774</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45987.687680902774</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45987.687680902774</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45987.687680902774</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45987.687680902774</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45987.687680902774</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45987.687680902774</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45987.687680902774</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45987.687680902774</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45987.687680902774</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45987.687680902774</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45987.687680902774</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45987.687680902774</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45987.687680902774</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45987.687680902774</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45987.687680902774</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45987.687680902774</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45987.687680902774</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45987.687680902774</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45987.687680902774</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45987.687680902774</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45987.687680902774</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45987.687680902774</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45987.687680902774</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45987.687680902774</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45987.687680902774</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45987.687680902774</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45987.687680902774</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45987.687680902774</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45987.687680902774</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45987.687680902774</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45987.687680902774</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45987.687680902774</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45987.687680902774</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45987.687680902774</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45987.687680902774</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45987.687680902774</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45987.687680902774</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45987.687680902774</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45987.687680902774</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45987.687680902774</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45987.687680902774</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45987.687680902774</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45987.687680902774</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45987.687680902774</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45987.687680902774</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45987.687680902774</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45987.687680902774</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45987.687680902774</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45987.687680902774</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45987.687680902774</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45987.687680902774</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45987.687680902774</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45987.687680902774</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45987.687680902774</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45987.687680902774</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45987.687680902774</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45987.687680902774</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45987.687680902774</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4"/>
        <v>45987.687680902774</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4"/>
        <v>45987.687680902774</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4"/>
        <v>45987.687680902774</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4"/>
        <v>45987.687680902774</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4"/>
        <v>45987.687680902774</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ref="G293:G338" ca="1" si="5">IFERROR(NOW()-F293,"")</f>
        <v>45987.687680902774</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45987.687680902774</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45987.687680902774</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45987.687680902774</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45987.687680902774</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45987.687680902774</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45987.687680902774</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45987.687680902774</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45987.687680902774</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45987.687680902774</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45987.687680902774</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45987.687680902774</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45987.687680902774</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45987.687680902774</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45987.687680902774</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45987.687680902774</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45987.687680902774</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45987.687680902774</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45987.687680902774</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45987.687680902774</v>
      </c>
      <c r="H312" s="92"/>
      <c r="I312" s="110" t="str">
        <f>IFERROR(VLOOKUP(D312,DB!A:F,6,0),"")</f>
        <v/>
      </c>
      <c r="J312" s="110" t="str">
        <f>IFERROR(VLOOKUP(D312,DB!A:G,7,0),"")</f>
        <v/>
      </c>
      <c r="K312" s="94"/>
      <c r="L312" s="88" t="str">
        <f>IFERROR(VLOOKUP(D312,DB!A:I,9,0),"")</f>
        <v/>
      </c>
    </row>
    <row r="313" spans="1:12" ht="15" customHeight="1">
      <c r="A313" s="110"/>
      <c r="B313" s="110" t="str">
        <f>IFERROR(VLOOKUP(D313,DB!A:K,11,0),"")</f>
        <v/>
      </c>
      <c r="C313" s="90"/>
      <c r="D313" s="88"/>
      <c r="E313" s="91"/>
      <c r="F313" s="92"/>
      <c r="G313" s="93">
        <f t="shared" ca="1" si="5"/>
        <v>45987.687680902774</v>
      </c>
      <c r="H313" s="92"/>
      <c r="I313" s="110" t="str">
        <f>IFERROR(VLOOKUP(D313,DB!A:F,6,0),"")</f>
        <v/>
      </c>
      <c r="J313" s="110" t="str">
        <f>IFERROR(VLOOKUP(D313,DB!A:G,7,0),"")</f>
        <v/>
      </c>
      <c r="K313" s="94"/>
      <c r="L313" s="88" t="str">
        <f>IFERROR(VLOOKUP(D313,DB!A:I,9,0),"")</f>
        <v/>
      </c>
    </row>
    <row r="314" spans="1:12" ht="15" customHeight="1">
      <c r="A314" s="110"/>
      <c r="B314" s="110" t="str">
        <f>IFERROR(VLOOKUP(D314,DB!A:K,11,0),"")</f>
        <v/>
      </c>
      <c r="C314" s="90"/>
      <c r="D314" s="88"/>
      <c r="E314" s="91"/>
      <c r="F314" s="92"/>
      <c r="G314" s="93">
        <f t="shared" ca="1" si="5"/>
        <v>45987.687680902774</v>
      </c>
      <c r="H314" s="92"/>
      <c r="I314" s="110" t="str">
        <f>IFERROR(VLOOKUP(D314,DB!A:F,6,0),"")</f>
        <v/>
      </c>
      <c r="J314" s="110" t="str">
        <f>IFERROR(VLOOKUP(D314,DB!A:G,7,0),"")</f>
        <v/>
      </c>
      <c r="K314" s="94"/>
      <c r="L314" s="88" t="str">
        <f>IFERROR(VLOOKUP(D314,DB!A:I,9,0),"")</f>
        <v/>
      </c>
    </row>
    <row r="315" spans="1:12" ht="15" customHeight="1">
      <c r="A315" s="110"/>
      <c r="B315" s="110" t="str">
        <f>IFERROR(VLOOKUP(D315,DB!A:K,11,0),"")</f>
        <v/>
      </c>
      <c r="C315" s="90"/>
      <c r="D315" s="88"/>
      <c r="E315" s="91"/>
      <c r="F315" s="92"/>
      <c r="G315" s="93">
        <f t="shared" ca="1" si="5"/>
        <v>45987.687680902774</v>
      </c>
      <c r="H315" s="92"/>
      <c r="I315" s="110" t="str">
        <f>IFERROR(VLOOKUP(D315,DB!A:F,6,0),"")</f>
        <v/>
      </c>
      <c r="J315" s="110" t="str">
        <f>IFERROR(VLOOKUP(D315,DB!A:G,7,0),"")</f>
        <v/>
      </c>
      <c r="K315" s="94"/>
      <c r="L315" s="88" t="str">
        <f>IFERROR(VLOOKUP(D315,DB!A:I,9,0),"")</f>
        <v/>
      </c>
    </row>
    <row r="316" spans="1:12" ht="15" customHeight="1">
      <c r="A316" s="110"/>
      <c r="B316" s="110" t="str">
        <f>IFERROR(VLOOKUP(D316,DB!A:K,11,0),"")</f>
        <v/>
      </c>
      <c r="C316" s="90"/>
      <c r="D316" s="88"/>
      <c r="E316" s="91"/>
      <c r="F316" s="92"/>
      <c r="G316" s="93">
        <f t="shared" ca="1" si="5"/>
        <v>45987.687680902774</v>
      </c>
      <c r="H316" s="92"/>
      <c r="I316" s="110" t="str">
        <f>IFERROR(VLOOKUP(D316,DB!A:F,6,0),"")</f>
        <v/>
      </c>
      <c r="J316" s="110" t="str">
        <f>IFERROR(VLOOKUP(D316,DB!A:G,7,0),"")</f>
        <v/>
      </c>
      <c r="K316" s="94"/>
      <c r="L316" s="88" t="str">
        <f>IFERROR(VLOOKUP(D316,DB!A:I,9,0),"")</f>
        <v/>
      </c>
    </row>
    <row r="317" spans="1:12" ht="15" customHeight="1">
      <c r="A317" s="110"/>
      <c r="B317" s="110" t="str">
        <f>IFERROR(VLOOKUP(D317,DB!A:K,11,0),"")</f>
        <v/>
      </c>
      <c r="C317" s="90"/>
      <c r="D317" s="88"/>
      <c r="E317" s="91"/>
      <c r="F317" s="92"/>
      <c r="G317" s="93">
        <f t="shared" ca="1" si="5"/>
        <v>45987.687680902774</v>
      </c>
      <c r="H317" s="92"/>
      <c r="I317" s="110" t="str">
        <f>IFERROR(VLOOKUP(D317,DB!A:F,6,0),"")</f>
        <v/>
      </c>
      <c r="J317" s="110" t="str">
        <f>IFERROR(VLOOKUP(D317,DB!A:G,7,0),"")</f>
        <v/>
      </c>
      <c r="K317" s="94"/>
      <c r="L317" s="88" t="str">
        <f>IFERROR(VLOOKUP(D317,DB!A:I,9,0),"")</f>
        <v/>
      </c>
    </row>
    <row r="318" spans="1:12" ht="15" customHeight="1">
      <c r="A318" s="110"/>
      <c r="B318" s="110" t="str">
        <f>IFERROR(VLOOKUP(D318,DB!A:K,11,0),"")</f>
        <v/>
      </c>
      <c r="C318" s="90"/>
      <c r="D318" s="88"/>
      <c r="E318" s="91"/>
      <c r="F318" s="92"/>
      <c r="G318" s="93">
        <f t="shared" ca="1" si="5"/>
        <v>45987.687680902774</v>
      </c>
      <c r="H318" s="92"/>
      <c r="I318" s="110" t="str">
        <f>IFERROR(VLOOKUP(D318,DB!A:F,6,0),"")</f>
        <v/>
      </c>
      <c r="J318" s="110" t="str">
        <f>IFERROR(VLOOKUP(D318,DB!A:G,7,0),"")</f>
        <v/>
      </c>
      <c r="K318" s="94"/>
      <c r="L318" s="88" t="str">
        <f>IFERROR(VLOOKUP(D318,DB!A:I,9,0),"")</f>
        <v/>
      </c>
    </row>
    <row r="319" spans="1:12" ht="15" customHeight="1">
      <c r="A319" s="110"/>
      <c r="B319" s="110" t="str">
        <f>IFERROR(VLOOKUP(D319,DB!A:K,11,0),"")</f>
        <v/>
      </c>
      <c r="C319" s="90"/>
      <c r="D319" s="88"/>
      <c r="E319" s="91"/>
      <c r="F319" s="92"/>
      <c r="G319" s="93">
        <f t="shared" ca="1" si="5"/>
        <v>45987.687680902774</v>
      </c>
      <c r="H319" s="92"/>
      <c r="I319" s="110" t="str">
        <f>IFERROR(VLOOKUP(D319,DB!A:F,6,0),"")</f>
        <v/>
      </c>
      <c r="J319" s="110" t="str">
        <f>IFERROR(VLOOKUP(D319,DB!A:G,7,0),"")</f>
        <v/>
      </c>
      <c r="K319" s="94"/>
      <c r="L319" s="88" t="str">
        <f>IFERROR(VLOOKUP(D319,DB!A:I,9,0),"")</f>
        <v/>
      </c>
    </row>
    <row r="320" spans="1:12" ht="15" customHeight="1">
      <c r="A320" s="110"/>
      <c r="B320" s="110" t="str">
        <f>IFERROR(VLOOKUP(D320,DB!A:K,11,0),"")</f>
        <v/>
      </c>
      <c r="C320" s="90"/>
      <c r="D320" s="88"/>
      <c r="E320" s="91"/>
      <c r="F320" s="92"/>
      <c r="G320" s="93">
        <f t="shared" ca="1" si="5"/>
        <v>45987.687680902774</v>
      </c>
      <c r="H320" s="92"/>
      <c r="I320" s="110" t="str">
        <f>IFERROR(VLOOKUP(D320,DB!A:F,6,0),"")</f>
        <v/>
      </c>
      <c r="J320" s="110" t="str">
        <f>IFERROR(VLOOKUP(D320,DB!A:G,7,0),"")</f>
        <v/>
      </c>
      <c r="K320" s="94"/>
      <c r="L320" s="88" t="str">
        <f>IFERROR(VLOOKUP(D320,DB!A:I,9,0),"")</f>
        <v/>
      </c>
    </row>
    <row r="321" spans="1:12" ht="15" customHeight="1">
      <c r="A321" s="110"/>
      <c r="B321" s="110" t="str">
        <f>IFERROR(VLOOKUP(D321,DB!A:K,11,0),"")</f>
        <v/>
      </c>
      <c r="C321" s="90"/>
      <c r="D321" s="88"/>
      <c r="E321" s="91"/>
      <c r="F321" s="92"/>
      <c r="G321" s="93">
        <f t="shared" ca="1" si="5"/>
        <v>45987.687680902774</v>
      </c>
      <c r="H321" s="92"/>
      <c r="I321" s="110" t="str">
        <f>IFERROR(VLOOKUP(D321,DB!A:F,6,0),"")</f>
        <v/>
      </c>
      <c r="J321" s="110" t="str">
        <f>IFERROR(VLOOKUP(D321,DB!A:G,7,0),"")</f>
        <v/>
      </c>
      <c r="K321" s="94"/>
      <c r="L321" s="88" t="str">
        <f>IFERROR(VLOOKUP(D321,DB!A:I,9,0),"")</f>
        <v/>
      </c>
    </row>
    <row r="322" spans="1:12" ht="15" customHeight="1">
      <c r="A322" s="110"/>
      <c r="B322" s="110" t="str">
        <f>IFERROR(VLOOKUP(D322,DB!A:K,11,0),"")</f>
        <v/>
      </c>
      <c r="C322" s="90"/>
      <c r="D322" s="88"/>
      <c r="E322" s="91"/>
      <c r="F322" s="92"/>
      <c r="G322" s="93">
        <f t="shared" ca="1" si="5"/>
        <v>45987.687680902774</v>
      </c>
      <c r="H322" s="92"/>
      <c r="I322" s="110" t="str">
        <f>IFERROR(VLOOKUP(D322,DB!A:F,6,0),"")</f>
        <v/>
      </c>
      <c r="J322" s="110" t="str">
        <f>IFERROR(VLOOKUP(D322,DB!A:G,7,0),"")</f>
        <v/>
      </c>
      <c r="K322" s="94"/>
      <c r="L322" s="88" t="str">
        <f>IFERROR(VLOOKUP(D322,DB!A:I,9,0),"")</f>
        <v/>
      </c>
    </row>
    <row r="323" spans="1:12" ht="15" customHeight="1">
      <c r="A323" s="110"/>
      <c r="B323" s="110" t="str">
        <f>IFERROR(VLOOKUP(D323,DB!A:K,11,0),"")</f>
        <v/>
      </c>
      <c r="C323" s="90"/>
      <c r="D323" s="88"/>
      <c r="E323" s="91"/>
      <c r="F323" s="92"/>
      <c r="G323" s="93">
        <f t="shared" ca="1" si="5"/>
        <v>45987.687680902774</v>
      </c>
      <c r="H323" s="92"/>
      <c r="I323" s="110" t="str">
        <f>IFERROR(VLOOKUP(D323,DB!A:F,6,0),"")</f>
        <v/>
      </c>
      <c r="J323" s="110" t="str">
        <f>IFERROR(VLOOKUP(D323,DB!A:G,7,0),"")</f>
        <v/>
      </c>
      <c r="K323" s="94"/>
      <c r="L323" s="88" t="str">
        <f>IFERROR(VLOOKUP(D323,DB!A:I,9,0),"")</f>
        <v/>
      </c>
    </row>
    <row r="324" spans="1:12" ht="15" customHeight="1">
      <c r="A324" s="110"/>
      <c r="B324" s="110" t="str">
        <f>IFERROR(VLOOKUP(D324,DB!A:K,11,0),"")</f>
        <v/>
      </c>
      <c r="C324" s="90"/>
      <c r="D324" s="88"/>
      <c r="E324" s="91"/>
      <c r="F324" s="92"/>
      <c r="G324" s="93">
        <f t="shared" ca="1" si="5"/>
        <v>45987.687680902774</v>
      </c>
      <c r="H324" s="92"/>
      <c r="I324" s="110" t="str">
        <f>IFERROR(VLOOKUP(D324,DB!A:F,6,0),"")</f>
        <v/>
      </c>
      <c r="J324" s="110" t="str">
        <f>IFERROR(VLOOKUP(D324,DB!A:G,7,0),"")</f>
        <v/>
      </c>
      <c r="K324" s="94"/>
      <c r="L324" s="88" t="str">
        <f>IFERROR(VLOOKUP(D324,DB!A:I,9,0),"")</f>
        <v/>
      </c>
    </row>
    <row r="325" spans="1:12" ht="15" customHeight="1">
      <c r="A325" s="110"/>
      <c r="B325" s="110" t="str">
        <f>IFERROR(VLOOKUP(D325,DB!A:K,11,0),"")</f>
        <v/>
      </c>
      <c r="C325" s="90"/>
      <c r="D325" s="88"/>
      <c r="E325" s="91"/>
      <c r="F325" s="92"/>
      <c r="G325" s="93">
        <f t="shared" ca="1" si="5"/>
        <v>45987.687680902774</v>
      </c>
      <c r="H325" s="92"/>
      <c r="I325" s="110" t="str">
        <f>IFERROR(VLOOKUP(D325,DB!A:F,6,0),"")</f>
        <v/>
      </c>
      <c r="J325" s="110" t="str">
        <f>IFERROR(VLOOKUP(D325,DB!A:G,7,0),"")</f>
        <v/>
      </c>
      <c r="K325" s="94"/>
      <c r="L325" s="88" t="str">
        <f>IFERROR(VLOOKUP(D325,DB!A:I,9,0),"")</f>
        <v/>
      </c>
    </row>
    <row r="326" spans="1:12" ht="15" customHeight="1">
      <c r="A326" s="110"/>
      <c r="B326" s="110" t="str">
        <f>IFERROR(VLOOKUP(D326,DB!A:K,11,0),"")</f>
        <v/>
      </c>
      <c r="C326" s="90"/>
      <c r="D326" s="88"/>
      <c r="E326" s="91"/>
      <c r="F326" s="92"/>
      <c r="G326" s="93">
        <f t="shared" ca="1" si="5"/>
        <v>45987.687680902774</v>
      </c>
      <c r="H326" s="92"/>
      <c r="I326" s="110" t="str">
        <f>IFERROR(VLOOKUP(D326,DB!A:F,6,0),"")</f>
        <v/>
      </c>
      <c r="J326" s="110" t="str">
        <f>IFERROR(VLOOKUP(D326,DB!A:G,7,0),"")</f>
        <v/>
      </c>
      <c r="K326" s="94"/>
      <c r="L326" s="88" t="str">
        <f>IFERROR(VLOOKUP(D326,DB!A:I,9,0),"")</f>
        <v/>
      </c>
    </row>
    <row r="327" spans="1:12" ht="15" customHeight="1">
      <c r="A327" s="110"/>
      <c r="B327" s="110" t="str">
        <f>IFERROR(VLOOKUP(D327,DB!A:K,11,0),"")</f>
        <v/>
      </c>
      <c r="C327" s="90"/>
      <c r="D327" s="88"/>
      <c r="E327" s="91"/>
      <c r="F327" s="92"/>
      <c r="G327" s="93">
        <f t="shared" ca="1" si="5"/>
        <v>45987.687680902774</v>
      </c>
      <c r="H327" s="92"/>
      <c r="I327" s="110" t="str">
        <f>IFERROR(VLOOKUP(D327,DB!A:F,6,0),"")</f>
        <v/>
      </c>
      <c r="J327" s="110" t="str">
        <f>IFERROR(VLOOKUP(D327,DB!A:G,7,0),"")</f>
        <v/>
      </c>
      <c r="K327" s="94"/>
      <c r="L327" s="88" t="str">
        <f>IFERROR(VLOOKUP(D327,DB!A:I,9,0),"")</f>
        <v/>
      </c>
    </row>
    <row r="328" spans="1:12" ht="15" customHeight="1">
      <c r="A328" s="110"/>
      <c r="B328" s="110" t="str">
        <f>IFERROR(VLOOKUP(D328,DB!A:K,11,0),"")</f>
        <v/>
      </c>
      <c r="C328" s="90"/>
      <c r="D328" s="88"/>
      <c r="E328" s="91"/>
      <c r="F328" s="92"/>
      <c r="G328" s="93">
        <f t="shared" ca="1" si="5"/>
        <v>45987.687680902774</v>
      </c>
      <c r="H328" s="92"/>
      <c r="I328" s="110" t="str">
        <f>IFERROR(VLOOKUP(D328,DB!A:F,6,0),"")</f>
        <v/>
      </c>
      <c r="J328" s="110" t="str">
        <f>IFERROR(VLOOKUP(D328,DB!A:G,7,0),"")</f>
        <v/>
      </c>
      <c r="K328" s="94"/>
      <c r="L328" s="88" t="str">
        <f>IFERROR(VLOOKUP(D328,DB!A:I,9,0),"")</f>
        <v/>
      </c>
    </row>
    <row r="329" spans="1:12" ht="15" customHeight="1">
      <c r="A329" s="110"/>
      <c r="B329" s="110" t="str">
        <f>IFERROR(VLOOKUP(D329,DB!A:K,11,0),"")</f>
        <v/>
      </c>
      <c r="C329" s="90"/>
      <c r="D329" s="88"/>
      <c r="E329" s="91"/>
      <c r="F329" s="92"/>
      <c r="G329" s="93">
        <f t="shared" ca="1" si="5"/>
        <v>45987.687680902774</v>
      </c>
      <c r="H329" s="92"/>
      <c r="I329" s="110" t="str">
        <f>IFERROR(VLOOKUP(D329,DB!A:F,6,0),"")</f>
        <v/>
      </c>
      <c r="J329" s="110" t="str">
        <f>IFERROR(VLOOKUP(D329,DB!A:G,7,0),"")</f>
        <v/>
      </c>
      <c r="K329" s="94"/>
      <c r="L329" s="88" t="str">
        <f>IFERROR(VLOOKUP(D329,DB!A:I,9,0),"")</f>
        <v/>
      </c>
    </row>
    <row r="330" spans="1:12" ht="15" customHeight="1">
      <c r="A330" s="110"/>
      <c r="B330" s="110" t="str">
        <f>IFERROR(VLOOKUP(D330,DB!A:K,11,0),"")</f>
        <v/>
      </c>
      <c r="C330" s="90"/>
      <c r="D330" s="88"/>
      <c r="E330" s="91"/>
      <c r="F330" s="92"/>
      <c r="G330" s="93">
        <f t="shared" ca="1" si="5"/>
        <v>45987.687680902774</v>
      </c>
      <c r="H330" s="92"/>
      <c r="I330" s="110" t="str">
        <f>IFERROR(VLOOKUP(D330,DB!A:F,6,0),"")</f>
        <v/>
      </c>
      <c r="J330" s="110" t="str">
        <f>IFERROR(VLOOKUP(D330,DB!A:G,7,0),"")</f>
        <v/>
      </c>
      <c r="K330" s="94"/>
      <c r="L330" s="88" t="str">
        <f>IFERROR(VLOOKUP(D330,DB!A:I,9,0),"")</f>
        <v/>
      </c>
    </row>
    <row r="331" spans="1:12" ht="15" customHeight="1">
      <c r="A331" s="110"/>
      <c r="B331" s="110" t="str">
        <f>IFERROR(VLOOKUP(D331,DB!A:K,11,0),"")</f>
        <v/>
      </c>
      <c r="C331" s="90"/>
      <c r="D331" s="88"/>
      <c r="E331" s="91"/>
      <c r="F331" s="92"/>
      <c r="G331" s="93">
        <f t="shared" ca="1" si="5"/>
        <v>45987.687680902774</v>
      </c>
      <c r="H331" s="92"/>
      <c r="I331" s="110" t="str">
        <f>IFERROR(VLOOKUP(D331,DB!A:F,6,0),"")</f>
        <v/>
      </c>
      <c r="J331" s="110" t="str">
        <f>IFERROR(VLOOKUP(D331,DB!A:G,7,0),"")</f>
        <v/>
      </c>
      <c r="K331" s="94"/>
      <c r="L331" s="88" t="str">
        <f>IFERROR(VLOOKUP(D331,DB!A:I,9,0),"")</f>
        <v/>
      </c>
    </row>
    <row r="332" spans="1:12" ht="15" customHeight="1">
      <c r="A332" s="110"/>
      <c r="B332" s="110" t="str">
        <f>IFERROR(VLOOKUP(D332,DB!A:K,11,0),"")</f>
        <v/>
      </c>
      <c r="C332" s="90"/>
      <c r="D332" s="88"/>
      <c r="E332" s="91"/>
      <c r="F332" s="92"/>
      <c r="G332" s="93">
        <f t="shared" ca="1" si="5"/>
        <v>45987.687680902774</v>
      </c>
      <c r="H332" s="92"/>
      <c r="I332" s="110" t="str">
        <f>IFERROR(VLOOKUP(D332,DB!A:F,6,0),"")</f>
        <v/>
      </c>
      <c r="J332" s="110" t="str">
        <f>IFERROR(VLOOKUP(D332,DB!A:G,7,0),"")</f>
        <v/>
      </c>
      <c r="K332" s="94"/>
      <c r="L332" s="88" t="str">
        <f>IFERROR(VLOOKUP(D332,DB!A:I,9,0),"")</f>
        <v/>
      </c>
    </row>
    <row r="333" spans="1:12" ht="15" customHeight="1">
      <c r="A333" s="110"/>
      <c r="B333" s="110" t="str">
        <f>IFERROR(VLOOKUP(D333,DB!A:K,11,0),"")</f>
        <v/>
      </c>
      <c r="C333" s="90"/>
      <c r="D333" s="88"/>
      <c r="E333" s="91"/>
      <c r="F333" s="92"/>
      <c r="G333" s="93">
        <f t="shared" ca="1" si="5"/>
        <v>45987.687680902774</v>
      </c>
      <c r="H333" s="92"/>
      <c r="I333" s="110" t="str">
        <f>IFERROR(VLOOKUP(D333,DB!A:F,6,0),"")</f>
        <v/>
      </c>
      <c r="J333" s="110" t="str">
        <f>IFERROR(VLOOKUP(D333,DB!A:G,7,0),"")</f>
        <v/>
      </c>
      <c r="K333" s="94"/>
      <c r="L333" s="88" t="str">
        <f>IFERROR(VLOOKUP(D333,DB!A:I,9,0),"")</f>
        <v/>
      </c>
    </row>
    <row r="334" spans="1:12" ht="15" customHeight="1">
      <c r="A334" s="110"/>
      <c r="B334" s="110" t="str">
        <f>IFERROR(VLOOKUP(D334,DB!A:K,11,0),"")</f>
        <v/>
      </c>
      <c r="C334" s="90"/>
      <c r="D334" s="88"/>
      <c r="E334" s="91"/>
      <c r="F334" s="92"/>
      <c r="G334" s="93">
        <f t="shared" ca="1" si="5"/>
        <v>45987.687680902774</v>
      </c>
      <c r="H334" s="92"/>
      <c r="I334" s="110" t="str">
        <f>IFERROR(VLOOKUP(D334,DB!A:F,6,0),"")</f>
        <v/>
      </c>
      <c r="J334" s="110" t="str">
        <f>IFERROR(VLOOKUP(D334,DB!A:G,7,0),"")</f>
        <v/>
      </c>
      <c r="K334" s="94"/>
      <c r="L334" s="88" t="str">
        <f>IFERROR(VLOOKUP(D334,DB!A:I,9,0),"")</f>
        <v/>
      </c>
    </row>
    <row r="335" spans="1:12" ht="15" customHeight="1">
      <c r="A335" s="110"/>
      <c r="B335" s="110" t="str">
        <f>IFERROR(VLOOKUP(D335,DB!A:K,11,0),"")</f>
        <v/>
      </c>
      <c r="C335" s="90"/>
      <c r="D335" s="88"/>
      <c r="E335" s="91"/>
      <c r="F335" s="92"/>
      <c r="G335" s="93">
        <f t="shared" ca="1" si="5"/>
        <v>45987.687680902774</v>
      </c>
      <c r="H335" s="92"/>
      <c r="I335" s="110" t="str">
        <f>IFERROR(VLOOKUP(D335,DB!A:F,6,0),"")</f>
        <v/>
      </c>
      <c r="J335" s="110" t="str">
        <f>IFERROR(VLOOKUP(D335,DB!A:G,7,0),"")</f>
        <v/>
      </c>
      <c r="K335" s="94"/>
      <c r="L335" s="88" t="str">
        <f>IFERROR(VLOOKUP(D335,DB!A:I,9,0),"")</f>
        <v/>
      </c>
    </row>
    <row r="336" spans="1:12" ht="15" customHeight="1">
      <c r="A336" s="110"/>
      <c r="B336" s="110" t="str">
        <f>IFERROR(VLOOKUP(D336,DB!A:K,11,0),"")</f>
        <v/>
      </c>
      <c r="C336" s="90"/>
      <c r="D336" s="88"/>
      <c r="E336" s="91"/>
      <c r="F336" s="92"/>
      <c r="G336" s="93">
        <f t="shared" ca="1" si="5"/>
        <v>45987.687680902774</v>
      </c>
      <c r="H336" s="92"/>
      <c r="I336" s="110" t="str">
        <f>IFERROR(VLOOKUP(D336,DB!A:F,6,0),"")</f>
        <v/>
      </c>
      <c r="J336" s="110" t="str">
        <f>IFERROR(VLOOKUP(D336,DB!A:G,7,0),"")</f>
        <v/>
      </c>
      <c r="K336" s="94"/>
      <c r="L336" s="88" t="str">
        <f>IFERROR(VLOOKUP(D336,DB!A:I,9,0),"")</f>
        <v/>
      </c>
    </row>
    <row r="337" spans="1:12" ht="15" customHeight="1">
      <c r="A337" s="110"/>
      <c r="B337" s="110" t="str">
        <f>IFERROR(VLOOKUP(D337,DB!A:K,11,0),"")</f>
        <v/>
      </c>
      <c r="C337" s="90"/>
      <c r="D337" s="88"/>
      <c r="E337" s="91"/>
      <c r="F337" s="92"/>
      <c r="G337" s="93">
        <f t="shared" ca="1" si="5"/>
        <v>45987.687680902774</v>
      </c>
      <c r="H337" s="92"/>
      <c r="I337" s="110" t="str">
        <f>IFERROR(VLOOKUP(D337,DB!A:F,6,0),"")</f>
        <v/>
      </c>
      <c r="J337" s="110" t="str">
        <f>IFERROR(VLOOKUP(D337,DB!A:G,7,0),"")</f>
        <v/>
      </c>
      <c r="K337" s="94"/>
      <c r="L337" s="88" t="str">
        <f>IFERROR(VLOOKUP(D337,DB!A:I,9,0),"")</f>
        <v/>
      </c>
    </row>
    <row r="338" spans="1:12" ht="15" customHeight="1">
      <c r="A338" s="110"/>
      <c r="B338" s="110" t="str">
        <f>IFERROR(VLOOKUP(D338,DB!A:K,11,0),"")</f>
        <v/>
      </c>
      <c r="C338" s="90"/>
      <c r="D338" s="88"/>
      <c r="E338" s="91"/>
      <c r="F338" s="92"/>
      <c r="G338" s="93">
        <f t="shared" ca="1" si="5"/>
        <v>45987.687680902774</v>
      </c>
      <c r="H338" s="92"/>
      <c r="I338" s="110" t="str">
        <f>IFERROR(VLOOKUP(D338,DB!A:F,6,0),"")</f>
        <v/>
      </c>
      <c r="J338" s="110" t="str">
        <f>IFERROR(VLOOKUP(D338,DB!A:G,7,0),"")</f>
        <v/>
      </c>
      <c r="K338" s="94"/>
      <c r="L338" s="88" t="str">
        <f>IFERROR(VLOOKUP(D338,DB!A:I,9,0),"")</f>
        <v/>
      </c>
    </row>
  </sheetData>
  <dataValidations count="2">
    <dataValidation allowBlank="1" showInputMessage="1" showErrorMessage="1" sqref="E1" xr:uid="{A4F81451-56CC-4543-9497-104C4E44EE4B}"/>
    <dataValidation type="list" allowBlank="1" showInputMessage="1" showErrorMessage="1" sqref="E2:E33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7"/>
  <sheetViews>
    <sheetView workbookViewId="0">
      <selection activeCell="D12" sqref="D12"/>
    </sheetView>
  </sheetViews>
  <sheetFormatPr defaultColWidth="11.19921875" defaultRowHeight="15"/>
  <cols>
    <col min="1" max="1" width="22.296875" style="141" customWidth="1"/>
    <col min="2" max="2" width="4.59765625" style="141" customWidth="1"/>
    <col min="3" max="3" width="5.5" style="141" customWidth="1"/>
    <col min="4" max="4" width="9.296875" style="141" customWidth="1"/>
    <col min="5" max="5" width="9" style="141" customWidth="1"/>
    <col min="6" max="6" width="14.296875" style="142" customWidth="1"/>
    <col min="7" max="7" width="10" style="143" customWidth="1"/>
    <col min="8" max="8" width="13.296875" style="142" customWidth="1"/>
    <col min="9" max="9" width="10.296875" style="141" customWidth="1"/>
    <col min="10" max="10" width="10.69921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39116</v>
      </c>
      <c r="B2" s="37" t="str">
        <f>IFERROR(VLOOKUP(D2,DB!A:K,11,0),"")</f>
        <v>R5</v>
      </c>
      <c r="C2" s="37">
        <v>3</v>
      </c>
      <c r="D2" s="103" t="s">
        <v>36011</v>
      </c>
      <c r="E2" s="37" t="s">
        <v>39021</v>
      </c>
      <c r="F2" s="38">
        <v>45891.832060185188</v>
      </c>
      <c r="G2" s="105">
        <f ca="1">IFERROR(NOW()-F2,"")</f>
        <v>95.855620717586135</v>
      </c>
      <c r="H2" s="38">
        <v>45891.790393518517</v>
      </c>
      <c r="I2" s="37" t="str">
        <f>IFERROR(VLOOKUP(D2,DB!A:F,6,0),"")</f>
        <v>Generator-SG</v>
      </c>
      <c r="J2" s="37" t="str">
        <f>IFERROR(VLOOKUP(D2,DB!A:G,7,0),"")</f>
        <v>Vandalized</v>
      </c>
      <c r="K2" s="37" t="s">
        <v>39117</v>
      </c>
      <c r="L2" s="37" t="str">
        <f>IFERROR(VLOOKUP(D2,DB!A:I,9,0),"")</f>
        <v>Latis</v>
      </c>
      <c r="M2" s="102"/>
    </row>
    <row r="3" spans="1:13" s="39" customFormat="1" ht="30.75">
      <c r="A3" s="37" t="s">
        <v>39118</v>
      </c>
      <c r="B3" s="37" t="str">
        <f>IFERROR(VLOOKUP(D3,DB!A:K,11,0),"")</f>
        <v>R5</v>
      </c>
      <c r="C3" s="37">
        <v>1</v>
      </c>
      <c r="D3" s="37" t="s">
        <v>33268</v>
      </c>
      <c r="E3" s="37" t="s">
        <v>39103</v>
      </c>
      <c r="F3" s="38">
        <v>45926.188877314817</v>
      </c>
      <c r="G3" s="105">
        <f t="shared" ref="G3" ca="1" si="0">IFERROR(NOW()-F3,"")</f>
        <v>61.498803587957809</v>
      </c>
      <c r="H3" s="38">
        <v>45926.158159722225</v>
      </c>
      <c r="I3" s="37" t="str">
        <f>IFERROR(VLOOKUP(D3,DB!A:F,6,0),"")</f>
        <v>SCECO</v>
      </c>
      <c r="J3" s="37" t="str">
        <f>IFERROR(VLOOKUP(D3,DB!A:G,7,0),"")</f>
        <v>Good</v>
      </c>
      <c r="K3" s="37" t="s">
        <v>39119</v>
      </c>
      <c r="L3" s="37" t="str">
        <f>IFERROR(VLOOKUP(D3,DB!A:I,9,0),"")</f>
        <v>Latis</v>
      </c>
      <c r="M3" s="102"/>
    </row>
    <row r="4" spans="1:13" s="39" customFormat="1" ht="48" customHeight="1">
      <c r="A4" s="106" t="s">
        <v>39120</v>
      </c>
      <c r="B4" s="106" t="str">
        <f>IFERROR(VLOOKUP(D4,DB!A:K,11,0),"")</f>
        <v>R5</v>
      </c>
      <c r="C4" s="106">
        <v>1</v>
      </c>
      <c r="D4" s="106" t="s">
        <v>34758</v>
      </c>
      <c r="E4" s="106" t="s">
        <v>39103</v>
      </c>
      <c r="F4" s="107">
        <v>45948.661111111112</v>
      </c>
      <c r="G4" s="108">
        <f t="shared" ref="G4" ca="1" si="1">IFERROR(NOW()-F4,"")</f>
        <v>39.026569791662041</v>
      </c>
      <c r="H4" s="107">
        <v>45948.661111111112</v>
      </c>
      <c r="I4" s="106" t="str">
        <f>IFERROR(VLOOKUP(D4,DB!A:F,6,0),"")</f>
        <v>SCECO</v>
      </c>
      <c r="J4" s="106" t="str">
        <f>IFERROR(VLOOKUP(D4,DB!A:G,7,0),"")</f>
        <v>Dead</v>
      </c>
      <c r="K4" s="106" t="s">
        <v>39121</v>
      </c>
      <c r="L4" s="106" t="str">
        <f>IFERROR(VLOOKUP(D4,DB!A:I,9,0),"")</f>
        <v>Latis</v>
      </c>
    </row>
    <row r="5" spans="1:13" s="39" customFormat="1" ht="30.75">
      <c r="A5" s="106" t="s">
        <v>39122</v>
      </c>
      <c r="B5" s="106" t="str">
        <f>IFERROR(VLOOKUP(D5,DB!A:K,11,0),"")</f>
        <v>R5</v>
      </c>
      <c r="C5" s="106">
        <v>1</v>
      </c>
      <c r="D5" s="106" t="s">
        <v>36518</v>
      </c>
      <c r="E5" s="106" t="s">
        <v>39021</v>
      </c>
      <c r="F5" s="119">
        <v>45981.373298611114</v>
      </c>
      <c r="G5" s="108">
        <f ca="1">IFERROR(NOW()-F5,"")</f>
        <v>6.3143822916608769</v>
      </c>
      <c r="H5" s="119">
        <v>45981.360798611109</v>
      </c>
      <c r="I5" s="106" t="str">
        <f>IFERROR(VLOOKUP(D5,DB!A:F,6,0),"")</f>
        <v>SCECO</v>
      </c>
      <c r="J5" s="106" t="str">
        <f>IFERROR(VLOOKUP(D5,DB!A:G,7,0),"")</f>
        <v>Dead</v>
      </c>
      <c r="K5" s="106" t="s">
        <v>39123</v>
      </c>
      <c r="L5" s="106" t="str">
        <f>IFERROR(VLOOKUP(D5,DB!A:I,9,0),"")</f>
        <v>Latis</v>
      </c>
    </row>
    <row r="6" spans="1:13" s="39" customFormat="1">
      <c r="A6" s="37" t="s">
        <v>39124</v>
      </c>
      <c r="B6" s="37" t="str">
        <f>IFERROR(VLOOKUP(D6,DB!A:K,11,0),"")</f>
        <v>R5</v>
      </c>
      <c r="C6" s="106">
        <v>2</v>
      </c>
      <c r="D6" s="37" t="s">
        <v>38123</v>
      </c>
      <c r="E6" s="106" t="s">
        <v>39021</v>
      </c>
      <c r="F6" s="38" t="s">
        <v>24</v>
      </c>
      <c r="G6" s="108" t="str">
        <f ca="1">IFERROR(NOW()-F6,"")</f>
        <v/>
      </c>
      <c r="H6" s="38">
        <v>45987.617951388886</v>
      </c>
      <c r="I6" s="37" t="str">
        <f>IFERROR(VLOOKUP(D6,DB!A:F,6,0),"")</f>
        <v>SCECO</v>
      </c>
      <c r="J6" s="37" t="str">
        <f>IFERROR(VLOOKUP(D6,DB!A:G,7,0),"")</f>
        <v>Haj Removal</v>
      </c>
      <c r="K6" s="37" t="s">
        <v>39125</v>
      </c>
      <c r="L6" s="37" t="str">
        <f>IFERROR(VLOOKUP(D6,DB!A:I,9,0),"")</f>
        <v>Latis</v>
      </c>
    </row>
    <row r="7" spans="1:13" s="39" customFormat="1">
      <c r="A7" s="37" t="s">
        <v>39124</v>
      </c>
      <c r="B7" s="37" t="str">
        <f>IFERROR(VLOOKUP(D7,DB!A:K,11,0),"")</f>
        <v>R5</v>
      </c>
      <c r="C7" s="37">
        <v>2</v>
      </c>
      <c r="D7" s="37" t="s">
        <v>38347</v>
      </c>
      <c r="E7" s="106" t="s">
        <v>39021</v>
      </c>
      <c r="F7" s="38" t="s">
        <v>24</v>
      </c>
      <c r="G7" s="108" t="str">
        <f ca="1">IFERROR(NOW()-F7,"")</f>
        <v/>
      </c>
      <c r="H7" s="38">
        <v>45987.617951388886</v>
      </c>
      <c r="I7" s="37" t="str">
        <f>IFERROR(VLOOKUP(D7,DB!A:F,6,0),"")</f>
        <v>SCECO</v>
      </c>
      <c r="J7" s="37" t="str">
        <f>IFERROR(VLOOKUP(D7,DB!A:G,7,0),"")</f>
        <v>Haj Removal</v>
      </c>
      <c r="K7" s="37" t="s">
        <v>39126</v>
      </c>
      <c r="L7" s="37" t="str">
        <f>IFERROR(VLOOKUP(D7,DB!A:I,9,0),"")</f>
        <v>Latis</v>
      </c>
    </row>
    <row r="8" spans="1:13" s="39" customFormat="1">
      <c r="A8" s="37" t="s">
        <v>39124</v>
      </c>
      <c r="B8" s="37" t="str">
        <f>IFERROR(VLOOKUP(D8,DB!A:K,11,0),"")</f>
        <v>R5</v>
      </c>
      <c r="C8" s="37">
        <v>1</v>
      </c>
      <c r="D8" s="37" t="s">
        <v>38225</v>
      </c>
      <c r="E8" s="106" t="s">
        <v>39021</v>
      </c>
      <c r="F8" s="38" t="s">
        <v>24</v>
      </c>
      <c r="G8" s="108" t="str">
        <f ca="1">IFERROR(NOW()-F8,"")</f>
        <v/>
      </c>
      <c r="H8" s="38">
        <v>45987.617951388886</v>
      </c>
      <c r="I8" s="37" t="str">
        <f>IFERROR(VLOOKUP(D8,DB!A:F,6,0),"")</f>
        <v>SCECO</v>
      </c>
      <c r="J8" s="37" t="str">
        <f>IFERROR(VLOOKUP(D8,DB!A:G,7,0),"")</f>
        <v>Haj Removal</v>
      </c>
      <c r="K8" s="37" t="s">
        <v>39125</v>
      </c>
      <c r="L8" s="37" t="str">
        <f>IFERROR(VLOOKUP(D8,DB!A:I,9,0),"")</f>
        <v>Latis</v>
      </c>
    </row>
    <row r="9" spans="1:13" s="39" customFormat="1">
      <c r="A9" s="37" t="s">
        <v>39124</v>
      </c>
      <c r="B9" s="37" t="str">
        <f>IFERROR(VLOOKUP(D9,DB!A:K,11,0),"")</f>
        <v>R5</v>
      </c>
      <c r="C9" s="37">
        <v>1</v>
      </c>
      <c r="D9" s="37" t="s">
        <v>38449</v>
      </c>
      <c r="E9" s="106" t="s">
        <v>39021</v>
      </c>
      <c r="F9" s="38" t="s">
        <v>24</v>
      </c>
      <c r="G9" s="108" t="str">
        <f ca="1">IFERROR(NOW()-F9,"")</f>
        <v/>
      </c>
      <c r="H9" s="38">
        <v>45987.617951388886</v>
      </c>
      <c r="I9" s="37" t="str">
        <f>IFERROR(VLOOKUP(D9,DB!A:F,6,0),"")</f>
        <v>SCECO</v>
      </c>
      <c r="J9" s="37" t="str">
        <f>IFERROR(VLOOKUP(D9,DB!A:G,7,0),"")</f>
        <v>Haj Removal</v>
      </c>
      <c r="K9" s="37" t="s">
        <v>39125</v>
      </c>
      <c r="L9" s="37" t="str">
        <f>IFERROR(VLOOKUP(D9,DB!A:I,9,0),"")</f>
        <v>Latis</v>
      </c>
    </row>
    <row r="10" spans="1:13" s="39" customFormat="1">
      <c r="A10" s="37"/>
      <c r="B10" s="37" t="str">
        <f>IFERROR(VLOOKUP(D10,DB!A:K,11,0),"")</f>
        <v/>
      </c>
      <c r="C10" s="37"/>
      <c r="D10" s="37"/>
      <c r="E10" s="37"/>
      <c r="F10" s="38"/>
      <c r="G10" s="108">
        <f ca="1">IFERROR(NOW()-F10,"")</f>
        <v>45987.687680902774</v>
      </c>
      <c r="H10" s="38"/>
      <c r="I10" s="37" t="str">
        <f>IFERROR(VLOOKUP(D10,DB!A:F,6,0),"")</f>
        <v/>
      </c>
      <c r="J10" s="37" t="str">
        <f>IFERROR(VLOOKUP(D10,DB!A:G,7,0),"")</f>
        <v/>
      </c>
      <c r="K10" s="37"/>
      <c r="L10" s="37" t="str">
        <f>IFERROR(VLOOKUP(D10,DB!A:I,9,0),"")</f>
        <v/>
      </c>
    </row>
    <row r="11" spans="1:13" s="39" customFormat="1">
      <c r="A11" s="37"/>
      <c r="B11" s="37" t="str">
        <f>IFERROR(VLOOKUP(D11,DB!A:K,11,0),"")</f>
        <v/>
      </c>
      <c r="C11" s="37"/>
      <c r="D11" s="37"/>
      <c r="E11" s="37"/>
      <c r="F11" s="38"/>
      <c r="G11" s="108">
        <f ca="1">IFERROR(NOW()-F11,"")</f>
        <v>45987.687680902774</v>
      </c>
      <c r="H11" s="38"/>
      <c r="I11" s="37" t="str">
        <f>IFERROR(VLOOKUP(D11,DB!A:F,6,0),"")</f>
        <v/>
      </c>
      <c r="J11" s="37" t="str">
        <f>IFERROR(VLOOKUP(D11,DB!A:G,7,0),"")</f>
        <v/>
      </c>
      <c r="K11" s="37"/>
      <c r="L11" s="37" t="str">
        <f>IFERROR(VLOOKUP(D11,DB!A:I,9,0),"")</f>
        <v/>
      </c>
    </row>
    <row r="12" spans="1:13" s="39" customFormat="1">
      <c r="A12" s="37"/>
      <c r="B12" s="37" t="str">
        <f>IFERROR(VLOOKUP(D12,DB!A:K,11,0),"")</f>
        <v/>
      </c>
      <c r="C12" s="37"/>
      <c r="D12" s="37"/>
      <c r="E12" s="37"/>
      <c r="F12" s="38"/>
      <c r="G12" s="108">
        <f ca="1">IFERROR(NOW()-F12,"")</f>
        <v>45987.687680902774</v>
      </c>
      <c r="H12" s="38"/>
      <c r="I12" s="37" t="str">
        <f>IFERROR(VLOOKUP(D12,DB!A:F,6,0),"")</f>
        <v/>
      </c>
      <c r="J12" s="37" t="str">
        <f>IFERROR(VLOOKUP(D12,DB!A:G,7,0),"")</f>
        <v/>
      </c>
      <c r="K12" s="37"/>
      <c r="L12" s="37" t="str">
        <f>IFERROR(VLOOKUP(D12,DB!A:I,9,0),"")</f>
        <v/>
      </c>
    </row>
    <row r="13" spans="1:13" s="39" customFormat="1">
      <c r="A13" s="37"/>
      <c r="B13" s="37" t="str">
        <f>IFERROR(VLOOKUP(D13,DB!A:K,11,0),"")</f>
        <v/>
      </c>
      <c r="C13" s="37"/>
      <c r="D13" s="37"/>
      <c r="E13" s="37"/>
      <c r="F13" s="38"/>
      <c r="G13" s="108">
        <f ca="1">IFERROR(NOW()-F13,"")</f>
        <v>45987.687680902774</v>
      </c>
      <c r="H13" s="38"/>
      <c r="I13" s="37" t="str">
        <f>IFERROR(VLOOKUP(D13,DB!A:F,6,0),"")</f>
        <v/>
      </c>
      <c r="J13" s="37" t="str">
        <f>IFERROR(VLOOKUP(D13,DB!A:G,7,0),"")</f>
        <v/>
      </c>
      <c r="K13" s="37"/>
      <c r="L13" s="37" t="str">
        <f>IFERROR(VLOOKUP(D13,DB!A:I,9,0),"")</f>
        <v/>
      </c>
    </row>
    <row r="14" spans="1:13" s="39" customFormat="1">
      <c r="A14" s="37"/>
      <c r="B14" s="37" t="str">
        <f>IFERROR(VLOOKUP(D14,DB!A:K,11,0),"")</f>
        <v/>
      </c>
      <c r="C14" s="37"/>
      <c r="D14" s="37"/>
      <c r="E14" s="37"/>
      <c r="F14" s="38"/>
      <c r="G14" s="108">
        <f ca="1">IFERROR(NOW()-F14,"")</f>
        <v>45987.687680902774</v>
      </c>
      <c r="H14" s="38"/>
      <c r="I14" s="37" t="str">
        <f>IFERROR(VLOOKUP(D14,DB!A:F,6,0),"")</f>
        <v/>
      </c>
      <c r="J14" s="37" t="str">
        <f>IFERROR(VLOOKUP(D14,DB!A:G,7,0),"")</f>
        <v/>
      </c>
      <c r="K14" s="37"/>
      <c r="L14" s="37" t="str">
        <f>IFERROR(VLOOKUP(D14,DB!A:I,9,0),"")</f>
        <v/>
      </c>
    </row>
    <row r="15" spans="1:13" s="39" customFormat="1">
      <c r="A15" s="37"/>
      <c r="B15" s="37" t="str">
        <f>IFERROR(VLOOKUP(D15,DB!A:K,11,0),"")</f>
        <v/>
      </c>
      <c r="C15" s="37"/>
      <c r="D15" s="37"/>
      <c r="E15" s="37"/>
      <c r="F15" s="38"/>
      <c r="G15" s="108">
        <f ca="1">IFERROR(NOW()-F15,"")</f>
        <v>45987.687680902774</v>
      </c>
      <c r="H15" s="38"/>
      <c r="I15" s="37" t="str">
        <f>IFERROR(VLOOKUP(D15,DB!A:F,6,0),"")</f>
        <v/>
      </c>
      <c r="J15" s="37" t="str">
        <f>IFERROR(VLOOKUP(D15,DB!A:G,7,0),"")</f>
        <v/>
      </c>
      <c r="K15" s="37"/>
      <c r="L15" s="37" t="str">
        <f>IFERROR(VLOOKUP(D15,DB!A:I,9,0),"")</f>
        <v/>
      </c>
    </row>
    <row r="16" spans="1:13" s="39" customFormat="1">
      <c r="A16" s="37"/>
      <c r="B16" s="37" t="str">
        <f>IFERROR(VLOOKUP(D16,DB!A:K,11,0),"")</f>
        <v/>
      </c>
      <c r="C16" s="37"/>
      <c r="D16" s="37"/>
      <c r="E16" s="37"/>
      <c r="F16" s="38"/>
      <c r="G16" s="108">
        <f ca="1">IFERROR(NOW()-F16,"")</f>
        <v>45987.687680902774</v>
      </c>
      <c r="H16" s="38"/>
      <c r="I16" s="37" t="str">
        <f>IFERROR(VLOOKUP(D16,DB!A:F,6,0),"")</f>
        <v/>
      </c>
      <c r="J16" s="37" t="str">
        <f>IFERROR(VLOOKUP(D16,DB!A:G,7,0),"")</f>
        <v/>
      </c>
      <c r="K16" s="37"/>
      <c r="L16" s="37" t="str">
        <f>IFERROR(VLOOKUP(D16,DB!A:I,9,0),"")</f>
        <v/>
      </c>
    </row>
    <row r="17" spans="1:12" s="39" customFormat="1">
      <c r="A17" s="37"/>
      <c r="B17" s="37" t="str">
        <f>IFERROR(VLOOKUP(D17,DB!A:K,11,0),"")</f>
        <v/>
      </c>
      <c r="C17" s="37"/>
      <c r="D17" s="37"/>
      <c r="E17" s="37"/>
      <c r="F17" s="38"/>
      <c r="G17" s="108">
        <f ca="1">IFERROR(NOW()-F17,"")</f>
        <v>45987.687680902774</v>
      </c>
      <c r="H17" s="38"/>
      <c r="I17" s="37" t="str">
        <f>IFERROR(VLOOKUP(D17,DB!A:F,6,0),"")</f>
        <v/>
      </c>
      <c r="J17" s="37" t="str">
        <f>IFERROR(VLOOKUP(D17,DB!A:G,7,0),"")</f>
        <v/>
      </c>
      <c r="K17" s="37"/>
      <c r="L17" s="37" t="str">
        <f>IFERROR(VLOOKUP(D17,DB!A:I,9,0),"")</f>
        <v/>
      </c>
    </row>
    <row r="18" spans="1:12" s="39" customFormat="1">
      <c r="A18" s="37"/>
      <c r="B18" s="37" t="str">
        <f>IFERROR(VLOOKUP(D18,DB!A:K,11,0),"")</f>
        <v/>
      </c>
      <c r="C18" s="37"/>
      <c r="D18" s="37"/>
      <c r="E18" s="37"/>
      <c r="F18" s="38"/>
      <c r="G18" s="108">
        <f ca="1">IFERROR(NOW()-F18,"")</f>
        <v>45987.687680902774</v>
      </c>
      <c r="H18" s="38"/>
      <c r="I18" s="37" t="str">
        <f>IFERROR(VLOOKUP(D18,DB!A:F,6,0),"")</f>
        <v/>
      </c>
      <c r="J18" s="37" t="str">
        <f>IFERROR(VLOOKUP(D18,DB!A:G,7,0),"")</f>
        <v/>
      </c>
      <c r="K18" s="37"/>
      <c r="L18" s="37" t="str">
        <f>IFERROR(VLOOKUP(D18,DB!A:I,9,0),"")</f>
        <v/>
      </c>
    </row>
    <row r="19" spans="1:12" s="39" customFormat="1">
      <c r="A19" s="37"/>
      <c r="B19" s="37" t="str">
        <f>IFERROR(VLOOKUP(D19,DB!A:K,11,0),"")</f>
        <v/>
      </c>
      <c r="C19" s="37"/>
      <c r="D19" s="37"/>
      <c r="E19" s="37"/>
      <c r="F19" s="38"/>
      <c r="G19" s="108">
        <f ca="1">IFERROR(NOW()-F19,"")</f>
        <v>45987.687680902774</v>
      </c>
      <c r="H19" s="38"/>
      <c r="I19" s="37" t="str">
        <f>IFERROR(VLOOKUP(D19,DB!A:F,6,0),"")</f>
        <v/>
      </c>
      <c r="J19" s="37" t="str">
        <f>IFERROR(VLOOKUP(D19,DB!A:G,7,0),"")</f>
        <v/>
      </c>
      <c r="K19" s="37"/>
      <c r="L19" s="37" t="str">
        <f>IFERROR(VLOOKUP(D19,DB!A:I,9,0),"")</f>
        <v/>
      </c>
    </row>
    <row r="20" spans="1:12" s="39" customFormat="1">
      <c r="A20" s="37"/>
      <c r="B20" s="145" t="str">
        <f>IFERROR(VLOOKUP(D20,DB!A:K,11,0),"")</f>
        <v/>
      </c>
      <c r="C20" s="37"/>
      <c r="D20" s="37"/>
      <c r="E20" s="37"/>
      <c r="F20" s="38"/>
      <c r="G20" s="146">
        <f ca="1">IFERROR(NOW()-F20,"")</f>
        <v>45987.687680902774</v>
      </c>
      <c r="H20" s="38"/>
      <c r="I20" s="145" t="str">
        <f>IFERROR(VLOOKUP(D20,DB!A:F,6,0),"")</f>
        <v/>
      </c>
      <c r="J20" s="145" t="str">
        <f>IFERROR(VLOOKUP(D20,DB!A:G,7,0),"")</f>
        <v/>
      </c>
      <c r="K20" s="37"/>
      <c r="L20" s="145" t="str">
        <f>IFERROR(VLOOKUP(D20,DB!A:I,9,0),"")</f>
        <v/>
      </c>
    </row>
    <row r="21" spans="1:12" s="39" customFormat="1">
      <c r="A21" s="37"/>
      <c r="B21" s="145" t="str">
        <f>IFERROR(VLOOKUP(D21,DB!A:K,11,0),"")</f>
        <v/>
      </c>
      <c r="C21" s="37"/>
      <c r="D21" s="37"/>
      <c r="E21" s="37"/>
      <c r="F21" s="38"/>
      <c r="G21" s="146">
        <f ca="1">IFERROR(NOW()-F21,"")</f>
        <v>45987.687680902774</v>
      </c>
      <c r="H21" s="38"/>
      <c r="I21" s="145" t="str">
        <f>IFERROR(VLOOKUP(D21,DB!A:F,6,0),"")</f>
        <v/>
      </c>
      <c r="J21" s="145" t="str">
        <f>IFERROR(VLOOKUP(D21,DB!A:G,7,0),"")</f>
        <v/>
      </c>
      <c r="K21" s="37"/>
      <c r="L21" s="145" t="str">
        <f>IFERROR(VLOOKUP(D21,DB!A:I,9,0),"")</f>
        <v/>
      </c>
    </row>
    <row r="22" spans="1:12" s="39" customFormat="1">
      <c r="A22" s="37"/>
      <c r="B22" s="145" t="str">
        <f>IFERROR(VLOOKUP(D22,DB!A:K,11,0),"")</f>
        <v/>
      </c>
      <c r="C22" s="37"/>
      <c r="D22" s="37"/>
      <c r="E22" s="37"/>
      <c r="F22" s="38"/>
      <c r="G22" s="146">
        <f ca="1">IFERROR(NOW()-F22,"")</f>
        <v>45987.687680902774</v>
      </c>
      <c r="H22" s="38"/>
      <c r="I22" s="145" t="str">
        <f>IFERROR(VLOOKUP(D22,DB!A:F,6,0),"")</f>
        <v/>
      </c>
      <c r="J22" s="145" t="str">
        <f>IFERROR(VLOOKUP(D22,DB!A:G,7,0),"")</f>
        <v/>
      </c>
      <c r="K22" s="37"/>
      <c r="L22" s="145" t="str">
        <f>IFERROR(VLOOKUP(D22,DB!A:I,9,0),"")</f>
        <v/>
      </c>
    </row>
    <row r="23" spans="1:12" s="39" customFormat="1">
      <c r="A23" s="37"/>
      <c r="B23" s="145" t="str">
        <f>IFERROR(VLOOKUP(D23,DB!A:K,11,0),"")</f>
        <v/>
      </c>
      <c r="C23" s="37"/>
      <c r="D23" s="37"/>
      <c r="E23" s="37"/>
      <c r="F23" s="38"/>
      <c r="G23" s="146">
        <f ca="1">IFERROR(NOW()-F23,"")</f>
        <v>45987.687680902774</v>
      </c>
      <c r="H23" s="38"/>
      <c r="I23" s="145" t="str">
        <f>IFERROR(VLOOKUP(D23,DB!A:F,6,0),"")</f>
        <v/>
      </c>
      <c r="J23" s="145" t="str">
        <f>IFERROR(VLOOKUP(D23,DB!A:G,7,0),"")</f>
        <v/>
      </c>
      <c r="K23" s="37"/>
      <c r="L23" s="145" t="str">
        <f>IFERROR(VLOOKUP(D23,DB!A:I,9,0),"")</f>
        <v/>
      </c>
    </row>
    <row r="24" spans="1:12" s="39" customFormat="1">
      <c r="A24" s="37"/>
      <c r="B24" s="145" t="str">
        <f>IFERROR(VLOOKUP(D24,DB!A:K,11,0),"")</f>
        <v/>
      </c>
      <c r="C24" s="37"/>
      <c r="D24" s="37"/>
      <c r="E24" s="37"/>
      <c r="F24" s="38"/>
      <c r="G24" s="146">
        <f ca="1">IFERROR(NOW()-F24,"")</f>
        <v>45987.687680902774</v>
      </c>
      <c r="H24" s="38"/>
      <c r="I24" s="145" t="str">
        <f>IFERROR(VLOOKUP(D24,DB!A:F,6,0),"")</f>
        <v/>
      </c>
      <c r="J24" s="145" t="str">
        <f>IFERROR(VLOOKUP(D24,DB!A:G,7,0),"")</f>
        <v/>
      </c>
      <c r="K24" s="37"/>
      <c r="L24" s="145" t="str">
        <f>IFERROR(VLOOKUP(D24,DB!A:I,9,0),"")</f>
        <v/>
      </c>
    </row>
    <row r="25" spans="1:12" s="39" customFormat="1">
      <c r="A25" s="37"/>
      <c r="B25" s="145" t="str">
        <f>IFERROR(VLOOKUP(D25,DB!A:K,11,0),"")</f>
        <v/>
      </c>
      <c r="C25" s="37"/>
      <c r="D25" s="37"/>
      <c r="E25" s="37"/>
      <c r="F25" s="38"/>
      <c r="G25" s="146">
        <f ca="1">IFERROR(NOW()-F25,"")</f>
        <v>45987.687680902774</v>
      </c>
      <c r="H25" s="38"/>
      <c r="I25" s="145" t="str">
        <f>IFERROR(VLOOKUP(D25,DB!A:F,6,0),"")</f>
        <v/>
      </c>
      <c r="J25" s="145" t="str">
        <f>IFERROR(VLOOKUP(D25,DB!A:G,7,0),"")</f>
        <v/>
      </c>
      <c r="K25" s="37"/>
      <c r="L25" s="145" t="str">
        <f>IFERROR(VLOOKUP(D25,DB!A:I,9,0),"")</f>
        <v/>
      </c>
    </row>
    <row r="26" spans="1:12" s="39" customFormat="1">
      <c r="A26" s="37"/>
      <c r="B26" s="145" t="str">
        <f>IFERROR(VLOOKUP(D26,DB!A:K,11,0),"")</f>
        <v/>
      </c>
      <c r="C26" s="37"/>
      <c r="D26" s="37"/>
      <c r="E26" s="37"/>
      <c r="F26" s="38"/>
      <c r="G26" s="146">
        <f ca="1">IFERROR(NOW()-F26,"")</f>
        <v>45987.687680902774</v>
      </c>
      <c r="H26" s="38"/>
      <c r="I26" s="145" t="str">
        <f>IFERROR(VLOOKUP(D26,DB!A:F,6,0),"")</f>
        <v/>
      </c>
      <c r="J26" s="145" t="str">
        <f>IFERROR(VLOOKUP(D26,DB!A:G,7,0),"")</f>
        <v/>
      </c>
      <c r="K26" s="37"/>
      <c r="L26" s="145" t="str">
        <f>IFERROR(VLOOKUP(D26,DB!A:I,9,0),"")</f>
        <v/>
      </c>
    </row>
    <row r="27" spans="1:12" s="39" customFormat="1">
      <c r="A27" s="37"/>
      <c r="B27" s="145" t="str">
        <f>IFERROR(VLOOKUP(D27,DB!A:K,11,0),"")</f>
        <v/>
      </c>
      <c r="C27" s="37"/>
      <c r="D27" s="37"/>
      <c r="E27" s="37"/>
      <c r="F27" s="38"/>
      <c r="G27" s="146">
        <f ca="1">IFERROR(NOW()-F27,"")</f>
        <v>45987.687680902774</v>
      </c>
      <c r="H27" s="38"/>
      <c r="I27" s="145" t="str">
        <f>IFERROR(VLOOKUP(D27,DB!A:F,6,0),"")</f>
        <v/>
      </c>
      <c r="J27" s="145" t="str">
        <f>IFERROR(VLOOKUP(D27,DB!A:G,7,0),"")</f>
        <v/>
      </c>
      <c r="K27" s="37"/>
      <c r="L27" s="145" t="str">
        <f>IFERROR(VLOOKUP(D27,DB!A:I,9,0),"")</f>
        <v/>
      </c>
    </row>
    <row r="28" spans="1:12" s="39" customFormat="1">
      <c r="A28" s="37"/>
      <c r="B28" s="145" t="str">
        <f>IFERROR(VLOOKUP(D28,DB!A:K,11,0),"")</f>
        <v/>
      </c>
      <c r="C28" s="37"/>
      <c r="D28" s="37"/>
      <c r="E28" s="37"/>
      <c r="F28" s="38"/>
      <c r="G28" s="146">
        <f ca="1">IFERROR(NOW()-F28,"")</f>
        <v>45987.687680902774</v>
      </c>
      <c r="H28" s="38"/>
      <c r="I28" s="145" t="str">
        <f>IFERROR(VLOOKUP(D28,DB!A:F,6,0),"")</f>
        <v/>
      </c>
      <c r="J28" s="145" t="str">
        <f>IFERROR(VLOOKUP(D28,DB!A:G,7,0),"")</f>
        <v/>
      </c>
      <c r="K28" s="37"/>
      <c r="L28" s="145" t="str">
        <f>IFERROR(VLOOKUP(D28,DB!A:I,9,0),"")</f>
        <v/>
      </c>
    </row>
    <row r="29" spans="1:12">
      <c r="A29" s="37"/>
      <c r="B29" s="145" t="str">
        <f>IFERROR(VLOOKUP(D29,DB!A:K,11,0),"")</f>
        <v/>
      </c>
      <c r="C29" s="37"/>
      <c r="D29" s="37"/>
      <c r="E29" s="37"/>
      <c r="F29" s="38"/>
      <c r="G29" s="146">
        <f ca="1">IFERROR(NOW()-F29,"")</f>
        <v>45987.687680902774</v>
      </c>
      <c r="H29" s="38"/>
      <c r="I29" s="145" t="str">
        <f>IFERROR(VLOOKUP(D29,DB!A:F,6,0),"")</f>
        <v/>
      </c>
      <c r="J29" s="145" t="str">
        <f>IFERROR(VLOOKUP(D29,DB!A:G,7,0),"")</f>
        <v/>
      </c>
      <c r="K29" s="37"/>
      <c r="L29" s="145" t="str">
        <f>IFERROR(VLOOKUP(D29,DB!A:I,9,0),"")</f>
        <v/>
      </c>
    </row>
    <row r="30" spans="1:12">
      <c r="A30" s="37"/>
      <c r="B30" s="145" t="str">
        <f>IFERROR(VLOOKUP(D30,DB!A:K,11,0),"")</f>
        <v/>
      </c>
      <c r="C30" s="37"/>
      <c r="D30" s="37"/>
      <c r="E30" s="37"/>
      <c r="F30" s="38"/>
      <c r="G30" s="146">
        <f ca="1">IFERROR(NOW()-F30,"")</f>
        <v>45987.687680902774</v>
      </c>
      <c r="H30" s="38"/>
      <c r="I30" s="145" t="str">
        <f>IFERROR(VLOOKUP(D30,DB!A:F,6,0),"")</f>
        <v/>
      </c>
      <c r="J30" s="145" t="str">
        <f>IFERROR(VLOOKUP(D30,DB!A:G,7,0),"")</f>
        <v/>
      </c>
      <c r="K30" s="37"/>
      <c r="L30" s="145" t="str">
        <f>IFERROR(VLOOKUP(D30,DB!A:I,9,0),"")</f>
        <v/>
      </c>
    </row>
    <row r="31" spans="1:12">
      <c r="A31" s="37"/>
      <c r="B31" s="145" t="str">
        <f>IFERROR(VLOOKUP(D31,DB!A:K,11,0),"")</f>
        <v/>
      </c>
      <c r="C31" s="37"/>
      <c r="D31" s="37"/>
      <c r="E31" s="37"/>
      <c r="F31" s="38"/>
      <c r="G31" s="146">
        <f ca="1">IFERROR(NOW()-F31,"")</f>
        <v>45987.687680902774</v>
      </c>
      <c r="H31" s="38"/>
      <c r="I31" s="145" t="str">
        <f>IFERROR(VLOOKUP(D31,DB!A:F,6,0),"")</f>
        <v/>
      </c>
      <c r="J31" s="145" t="str">
        <f>IFERROR(VLOOKUP(D31,DB!A:G,7,0),"")</f>
        <v/>
      </c>
      <c r="K31" s="37"/>
      <c r="L31" s="145" t="str">
        <f>IFERROR(VLOOKUP(D31,DB!A:I,9,0),"")</f>
        <v/>
      </c>
    </row>
    <row r="32" spans="1:12">
      <c r="A32" s="37"/>
      <c r="B32" s="145" t="str">
        <f>IFERROR(VLOOKUP(D32,DB!A:K,11,0),"")</f>
        <v/>
      </c>
      <c r="C32" s="37"/>
      <c r="D32" s="37"/>
      <c r="E32" s="37"/>
      <c r="F32" s="38"/>
      <c r="G32" s="146">
        <f ca="1">IFERROR(NOW()-F32,"")</f>
        <v>45987.687680902774</v>
      </c>
      <c r="H32" s="38"/>
      <c r="I32" s="145" t="str">
        <f>IFERROR(VLOOKUP(D32,DB!A:F,6,0),"")</f>
        <v/>
      </c>
      <c r="J32" s="145" t="str">
        <f>IFERROR(VLOOKUP(D32,DB!A:G,7,0),"")</f>
        <v/>
      </c>
      <c r="K32" s="37"/>
      <c r="L32" s="145" t="str">
        <f>IFERROR(VLOOKUP(D32,DB!A:I,9,0),"")</f>
        <v/>
      </c>
    </row>
    <row r="33" spans="1:12">
      <c r="A33" s="37"/>
      <c r="B33" s="145" t="str">
        <f>IFERROR(VLOOKUP(D33,DB!A:K,11,0),"")</f>
        <v/>
      </c>
      <c r="C33" s="37"/>
      <c r="D33" s="37"/>
      <c r="E33" s="37"/>
      <c r="F33" s="38"/>
      <c r="G33" s="146">
        <f ca="1">IFERROR(NOW()-F33,"")</f>
        <v>45987.687680902774</v>
      </c>
      <c r="H33" s="38"/>
      <c r="I33" s="145" t="str">
        <f>IFERROR(VLOOKUP(D33,DB!A:F,6,0),"")</f>
        <v/>
      </c>
      <c r="J33" s="145" t="str">
        <f>IFERROR(VLOOKUP(D33,DB!A:G,7,0),"")</f>
        <v/>
      </c>
      <c r="K33" s="37"/>
      <c r="L33" s="145" t="str">
        <f>IFERROR(VLOOKUP(D33,DB!A:I,9,0),"")</f>
        <v/>
      </c>
    </row>
    <row r="34" spans="1:12">
      <c r="A34" s="37"/>
      <c r="B34" s="145" t="str">
        <f>IFERROR(VLOOKUP(D34,DB!A:K,11,0),"")</f>
        <v/>
      </c>
      <c r="C34" s="37"/>
      <c r="D34" s="37"/>
      <c r="E34" s="37"/>
      <c r="F34" s="38"/>
      <c r="G34" s="146">
        <f ca="1">IFERROR(NOW()-F34,"")</f>
        <v>45987.687680902774</v>
      </c>
      <c r="H34" s="38"/>
      <c r="I34" s="145" t="str">
        <f>IFERROR(VLOOKUP(D34,DB!A:F,6,0),"")</f>
        <v/>
      </c>
      <c r="J34" s="145" t="str">
        <f>IFERROR(VLOOKUP(D34,DB!A:G,7,0),"")</f>
        <v/>
      </c>
      <c r="K34" s="37"/>
      <c r="L34" s="145" t="str">
        <f>IFERROR(VLOOKUP(D34,DB!A:I,9,0),"")</f>
        <v/>
      </c>
    </row>
    <row r="35" spans="1:12">
      <c r="A35" s="37"/>
      <c r="B35" s="145" t="str">
        <f>IFERROR(VLOOKUP(D35,DB!A:K,11,0),"")</f>
        <v/>
      </c>
      <c r="C35" s="37"/>
      <c r="D35" s="37"/>
      <c r="E35" s="37"/>
      <c r="F35" s="38"/>
      <c r="G35" s="146">
        <f ca="1">IFERROR(NOW()-F35,"")</f>
        <v>45987.687680902774</v>
      </c>
      <c r="H35" s="38"/>
      <c r="I35" s="145" t="str">
        <f>IFERROR(VLOOKUP(D35,DB!A:F,6,0),"")</f>
        <v/>
      </c>
      <c r="J35" s="145" t="str">
        <f>IFERROR(VLOOKUP(D35,DB!A:G,7,0),"")</f>
        <v/>
      </c>
      <c r="K35" s="37"/>
      <c r="L35" s="145" t="str">
        <f>IFERROR(VLOOKUP(D35,DB!A:I,9,0),"")</f>
        <v/>
      </c>
    </row>
    <row r="36" spans="1:12">
      <c r="A36" s="37"/>
      <c r="B36" s="145" t="str">
        <f>IFERROR(VLOOKUP(D36,DB!A:K,11,0),"")</f>
        <v/>
      </c>
      <c r="C36" s="37"/>
      <c r="D36" s="37"/>
      <c r="E36" s="37"/>
      <c r="F36" s="38"/>
      <c r="G36" s="146">
        <f ca="1">IFERROR(NOW()-F36,"")</f>
        <v>45987.687680902774</v>
      </c>
      <c r="H36" s="38"/>
      <c r="I36" s="145" t="str">
        <f>IFERROR(VLOOKUP(D36,DB!A:F,6,0),"")</f>
        <v/>
      </c>
      <c r="J36" s="145" t="str">
        <f>IFERROR(VLOOKUP(D36,DB!A:G,7,0),"")</f>
        <v/>
      </c>
      <c r="K36" s="37"/>
      <c r="L36" s="145" t="str">
        <f>IFERROR(VLOOKUP(D36,DB!A:I,9,0),"")</f>
        <v/>
      </c>
    </row>
    <row r="37" spans="1:12">
      <c r="A37" s="37"/>
      <c r="B37" s="145" t="str">
        <f>IFERROR(VLOOKUP(D37,DB!A:K,11,0),"")</f>
        <v/>
      </c>
      <c r="C37" s="37"/>
      <c r="D37" s="37"/>
      <c r="E37" s="37"/>
      <c r="F37" s="38"/>
      <c r="G37" s="146">
        <f ca="1">IFERROR(NOW()-F37,"")</f>
        <v>45987.687680902774</v>
      </c>
      <c r="H37" s="38"/>
      <c r="I37" s="145" t="str">
        <f>IFERROR(VLOOKUP(D37,DB!A:F,6,0),"")</f>
        <v/>
      </c>
      <c r="J37" s="145" t="str">
        <f>IFERROR(VLOOKUP(D37,DB!A:G,7,0),"")</f>
        <v/>
      </c>
      <c r="K37" s="37"/>
      <c r="L37" s="145" t="str">
        <f>IFERROR(VLOOKUP(D37,DB!A:I,9,0),"")</f>
        <v/>
      </c>
    </row>
    <row r="38" spans="1:12">
      <c r="A38" s="37"/>
      <c r="B38" s="145" t="str">
        <f>IFERROR(VLOOKUP(D38,DB!A:K,11,0),"")</f>
        <v/>
      </c>
      <c r="C38" s="37"/>
      <c r="D38" s="37"/>
      <c r="E38" s="37"/>
      <c r="F38" s="38"/>
      <c r="G38" s="146">
        <f ca="1">IFERROR(NOW()-F38,"")</f>
        <v>45987.687680902774</v>
      </c>
      <c r="H38" s="38"/>
      <c r="I38" s="145" t="str">
        <f>IFERROR(VLOOKUP(D38,DB!A:F,6,0),"")</f>
        <v/>
      </c>
      <c r="J38" s="145" t="str">
        <f>IFERROR(VLOOKUP(D38,DB!A:G,7,0),"")</f>
        <v/>
      </c>
      <c r="K38" s="37"/>
      <c r="L38" s="145" t="str">
        <f>IFERROR(VLOOKUP(D38,DB!A:I,9,0),"")</f>
        <v/>
      </c>
    </row>
    <row r="39" spans="1:12">
      <c r="A39" s="37"/>
      <c r="B39" s="145" t="str">
        <f>IFERROR(VLOOKUP(D39,DB!A:K,11,0),"")</f>
        <v/>
      </c>
      <c r="C39" s="37"/>
      <c r="D39" s="37"/>
      <c r="E39" s="37"/>
      <c r="F39" s="38"/>
      <c r="G39" s="146">
        <f ca="1">IFERROR(NOW()-F39,"")</f>
        <v>45987.687680902774</v>
      </c>
      <c r="H39" s="38"/>
      <c r="I39" s="145" t="str">
        <f>IFERROR(VLOOKUP(D39,DB!A:F,6,0),"")</f>
        <v/>
      </c>
      <c r="J39" s="145" t="str">
        <f>IFERROR(VLOOKUP(D39,DB!A:G,7,0),"")</f>
        <v/>
      </c>
      <c r="K39" s="37"/>
      <c r="L39" s="145" t="str">
        <f>IFERROR(VLOOKUP(D39,DB!A:I,9,0),"")</f>
        <v/>
      </c>
    </row>
    <row r="40" spans="1:12">
      <c r="A40" s="37"/>
      <c r="B40" s="145" t="str">
        <f>IFERROR(VLOOKUP(D40,DB!A:K,11,0),"")</f>
        <v/>
      </c>
      <c r="C40" s="37"/>
      <c r="D40" s="37"/>
      <c r="E40" s="37"/>
      <c r="F40" s="38"/>
      <c r="G40" s="146">
        <f ca="1">IFERROR(NOW()-F40,"")</f>
        <v>45987.687680902774</v>
      </c>
      <c r="H40" s="38"/>
      <c r="I40" s="145" t="str">
        <f>IFERROR(VLOOKUP(D40,DB!A:F,6,0),"")</f>
        <v/>
      </c>
      <c r="J40" s="145" t="str">
        <f>IFERROR(VLOOKUP(D40,DB!A:G,7,0),"")</f>
        <v/>
      </c>
      <c r="K40" s="37"/>
      <c r="L40" s="145" t="str">
        <f>IFERROR(VLOOKUP(D40,DB!A:I,9,0),"")</f>
        <v/>
      </c>
    </row>
    <row r="41" spans="1:12">
      <c r="A41" s="37"/>
      <c r="B41" s="145" t="str">
        <f>IFERROR(VLOOKUP(D41,DB!A:K,11,0),"")</f>
        <v/>
      </c>
      <c r="C41" s="37"/>
      <c r="D41" s="37"/>
      <c r="E41" s="37"/>
      <c r="F41" s="38"/>
      <c r="G41" s="146">
        <f ca="1">IFERROR(NOW()-F41,"")</f>
        <v>45987.687680902774</v>
      </c>
      <c r="H41" s="38"/>
      <c r="I41" s="145" t="str">
        <f>IFERROR(VLOOKUP(D41,DB!A:F,6,0),"")</f>
        <v/>
      </c>
      <c r="J41" s="145" t="str">
        <f>IFERROR(VLOOKUP(D41,DB!A:G,7,0),"")</f>
        <v/>
      </c>
      <c r="K41" s="37"/>
      <c r="L41" s="145" t="str">
        <f>IFERROR(VLOOKUP(D41,DB!A:I,9,0),"")</f>
        <v/>
      </c>
    </row>
    <row r="42" spans="1:12">
      <c r="A42" s="37"/>
      <c r="B42" s="145" t="str">
        <f>IFERROR(VLOOKUP(D42,DB!A:K,11,0),"")</f>
        <v/>
      </c>
      <c r="C42" s="37"/>
      <c r="D42" s="37"/>
      <c r="E42" s="37"/>
      <c r="F42" s="38"/>
      <c r="G42" s="146">
        <f ca="1">IFERROR(NOW()-F42,"")</f>
        <v>45987.687680902774</v>
      </c>
      <c r="H42" s="38"/>
      <c r="I42" s="145" t="str">
        <f>IFERROR(VLOOKUP(D42,DB!A:F,6,0),"")</f>
        <v/>
      </c>
      <c r="J42" s="145" t="str">
        <f>IFERROR(VLOOKUP(D42,DB!A:G,7,0),"")</f>
        <v/>
      </c>
      <c r="K42" s="37"/>
      <c r="L42" s="145" t="str">
        <f>IFERROR(VLOOKUP(D42,DB!A:I,9,0),"")</f>
        <v/>
      </c>
    </row>
    <row r="43" spans="1:12">
      <c r="A43" s="37"/>
      <c r="B43" s="145" t="str">
        <f>IFERROR(VLOOKUP(D43,DB!A:K,11,0),"")</f>
        <v/>
      </c>
      <c r="C43" s="37"/>
      <c r="D43" s="37"/>
      <c r="E43" s="37"/>
      <c r="F43" s="38"/>
      <c r="G43" s="146">
        <f ca="1">IFERROR(NOW()-F43,"")</f>
        <v>45987.687680902774</v>
      </c>
      <c r="H43" s="38"/>
      <c r="I43" s="145" t="str">
        <f>IFERROR(VLOOKUP(D43,DB!A:F,6,0),"")</f>
        <v/>
      </c>
      <c r="J43" s="145" t="str">
        <f>IFERROR(VLOOKUP(D43,DB!A:G,7,0),"")</f>
        <v/>
      </c>
      <c r="K43" s="37"/>
      <c r="L43" s="145" t="str">
        <f>IFERROR(VLOOKUP(D43,DB!A:I,9,0),"")</f>
        <v/>
      </c>
    </row>
    <row r="44" spans="1:12">
      <c r="A44" s="37"/>
      <c r="B44" s="145" t="str">
        <f>IFERROR(VLOOKUP(D44,DB!A:K,11,0),"")</f>
        <v/>
      </c>
      <c r="C44" s="37"/>
      <c r="D44" s="37"/>
      <c r="E44" s="37"/>
      <c r="F44" s="38"/>
      <c r="G44" s="146">
        <f ca="1">IFERROR(NOW()-F44,"")</f>
        <v>45987.687680902774</v>
      </c>
      <c r="H44" s="38"/>
      <c r="I44" s="145" t="str">
        <f>IFERROR(VLOOKUP(D44,DB!A:F,6,0),"")</f>
        <v/>
      </c>
      <c r="J44" s="145" t="str">
        <f>IFERROR(VLOOKUP(D44,DB!A:G,7,0),"")</f>
        <v/>
      </c>
      <c r="K44" s="37"/>
      <c r="L44" s="145" t="str">
        <f>IFERROR(VLOOKUP(D44,DB!A:I,9,0),"")</f>
        <v/>
      </c>
    </row>
    <row r="45" spans="1:12">
      <c r="A45" s="37"/>
      <c r="B45" s="145" t="str">
        <f>IFERROR(VLOOKUP(D45,DB!A:K,11,0),"")</f>
        <v/>
      </c>
      <c r="C45" s="37"/>
      <c r="D45" s="37"/>
      <c r="E45" s="37"/>
      <c r="F45" s="38"/>
      <c r="G45" s="146">
        <f ca="1">IFERROR(NOW()-F45,"")</f>
        <v>45987.687680902774</v>
      </c>
      <c r="H45" s="38"/>
      <c r="I45" s="145" t="str">
        <f>IFERROR(VLOOKUP(D45,DB!A:F,6,0),"")</f>
        <v/>
      </c>
      <c r="J45" s="145" t="str">
        <f>IFERROR(VLOOKUP(D45,DB!A:G,7,0),"")</f>
        <v/>
      </c>
      <c r="K45" s="37"/>
      <c r="L45" s="145" t="str">
        <f>IFERROR(VLOOKUP(D45,DB!A:I,9,0),"")</f>
        <v/>
      </c>
    </row>
    <row r="46" spans="1:12">
      <c r="A46" s="37"/>
      <c r="B46" s="145" t="str">
        <f>IFERROR(VLOOKUP(D46,DB!A:K,11,0),"")</f>
        <v/>
      </c>
      <c r="C46" s="37"/>
      <c r="D46" s="37"/>
      <c r="E46" s="37"/>
      <c r="F46" s="38"/>
      <c r="G46" s="146">
        <f ca="1">IFERROR(NOW()-F46,"")</f>
        <v>45987.687680902774</v>
      </c>
      <c r="H46" s="38"/>
      <c r="I46" s="145" t="str">
        <f>IFERROR(VLOOKUP(D46,DB!A:F,6,0),"")</f>
        <v/>
      </c>
      <c r="J46" s="145" t="str">
        <f>IFERROR(VLOOKUP(D46,DB!A:G,7,0),"")</f>
        <v/>
      </c>
      <c r="K46" s="37"/>
      <c r="L46" s="145" t="str">
        <f>IFERROR(VLOOKUP(D46,DB!A:I,9,0),"")</f>
        <v/>
      </c>
    </row>
    <row r="47" spans="1:12">
      <c r="A47" s="37"/>
      <c r="B47" s="145" t="str">
        <f>IFERROR(VLOOKUP(D47,DB!A:K,11,0),"")</f>
        <v/>
      </c>
      <c r="C47" s="37"/>
      <c r="D47" s="37"/>
      <c r="E47" s="37"/>
      <c r="F47" s="38"/>
      <c r="G47" s="146">
        <f ca="1">IFERROR(NOW()-F47,"")</f>
        <v>45987.687680902774</v>
      </c>
      <c r="H47" s="38"/>
      <c r="I47" s="145" t="str">
        <f>IFERROR(VLOOKUP(D47,DB!A:F,6,0),"")</f>
        <v/>
      </c>
      <c r="J47" s="145" t="str">
        <f>IFERROR(VLOOKUP(D47,DB!A:G,7,0),"")</f>
        <v/>
      </c>
      <c r="K47" s="37"/>
      <c r="L47" s="145" t="str">
        <f>IFERROR(VLOOKUP(D47,DB!A:I,9,0),"")</f>
        <v/>
      </c>
    </row>
  </sheetData>
  <dataValidations count="2">
    <dataValidation allowBlank="1" showInputMessage="1" showErrorMessage="1" sqref="E1" xr:uid="{920C6338-E771-4DAE-8C89-92A9093EA4DE}"/>
    <dataValidation type="list" allowBlank="1" showInputMessage="1" showErrorMessage="1" sqref="E2:E4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1"/>
  <sheetViews>
    <sheetView workbookViewId="0">
      <selection activeCell="B2" sqref="B2"/>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2.796875" style="24" customWidth="1"/>
    <col min="11" max="11" width="41.296875" style="4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c r="B2"/>
      <c r="C2" s="125"/>
      <c r="D2" s="122" t="s">
        <v>34300</v>
      </c>
      <c r="E2" s="106"/>
      <c r="F2"/>
      <c r="G2" s="72">
        <f ca="1">IFERROR(NOW()-F2,"-")</f>
        <v>45987.687680902774</v>
      </c>
      <c r="H2"/>
      <c r="I2" s="124" t="str">
        <f>IFERROR(VLOOKUP(D2,DB!A:F,6,0),"")</f>
        <v>SCECO</v>
      </c>
      <c r="J2" s="124" t="str">
        <f>IFERROR(VLOOKUP(D2,DB!A:G,7,0),"")</f>
        <v>Dead+Good</v>
      </c>
      <c r="K2" s="127" t="s">
        <v>39127</v>
      </c>
      <c r="L2" s="128" t="str">
        <f>IFERROR(VLOOKUP(D2,DB!A:I,9,0),"")</f>
        <v>Latis</v>
      </c>
    </row>
    <row r="3" spans="1:16382" ht="31.5" customHeight="1">
      <c r="A3"/>
      <c r="B3"/>
      <c r="C3" s="125"/>
      <c r="D3" s="122"/>
      <c r="E3" s="106"/>
      <c r="F3"/>
      <c r="G3" s="72">
        <f ca="1">IFERROR(NOW()-F3,"-")</f>
        <v>45987.687680902774</v>
      </c>
      <c r="H3"/>
      <c r="I3" s="124" t="str">
        <f>IFERROR(VLOOKUP(D3,DB!A:F,6,0),"")</f>
        <v/>
      </c>
      <c r="J3" s="124" t="str">
        <f>IFERROR(VLOOKUP(D3,DB!A:G,7,0),"")</f>
        <v/>
      </c>
      <c r="K3" s="127"/>
      <c r="L3" s="128" t="str">
        <f>IFERROR(VLOOKUP(D3,DB!A:I,9,0),"")</f>
        <v/>
      </c>
    </row>
    <row r="4" spans="1:16382" ht="31.5" customHeight="1">
      <c r="A4"/>
      <c r="B4"/>
      <c r="C4" s="125"/>
      <c r="D4" s="122"/>
      <c r="E4" s="106"/>
      <c r="F4"/>
      <c r="G4" s="72">
        <f ca="1">IFERROR(NOW()-F4,"-")</f>
        <v>45987.687680902774</v>
      </c>
      <c r="H4"/>
      <c r="I4" s="124" t="str">
        <f>IFERROR(VLOOKUP(D4,DB!A:F,6,0),"")</f>
        <v/>
      </c>
      <c r="J4" s="124" t="str">
        <f>IFERROR(VLOOKUP(D4,DB!A:G,7,0),"")</f>
        <v/>
      </c>
      <c r="K4" s="127"/>
      <c r="L4" s="128" t="str">
        <f>IFERROR(VLOOKUP(D4,DB!A:I,9,0),"")</f>
        <v/>
      </c>
    </row>
    <row r="5" spans="1:16382" ht="31.5" customHeight="1">
      <c r="A5"/>
      <c r="B5"/>
      <c r="C5" s="125"/>
      <c r="D5" s="122"/>
      <c r="E5" s="106"/>
      <c r="F5"/>
      <c r="G5" s="72">
        <f ca="1">IFERROR(NOW()-F5,"-")</f>
        <v>45987.687680902774</v>
      </c>
      <c r="H5"/>
      <c r="I5" s="124" t="str">
        <f>IFERROR(VLOOKUP(D5,DB!A:F,6,0),"")</f>
        <v/>
      </c>
      <c r="J5" s="124" t="str">
        <f>IFERROR(VLOOKUP(D5,DB!A:G,7,0),"")</f>
        <v/>
      </c>
      <c r="K5" s="127"/>
      <c r="L5" s="128" t="str">
        <f>IFERROR(VLOOKUP(D5,DB!A:I,9,0),"")</f>
        <v/>
      </c>
    </row>
    <row r="6" spans="1:16382" ht="31.5" customHeight="1">
      <c r="A6" s="123"/>
      <c r="B6" s="124" t="str">
        <f>IFERROR(VLOOKUP(D6,DB!A:K,11,0),"")</f>
        <v/>
      </c>
      <c r="C6" s="125"/>
      <c r="D6" s="124"/>
      <c r="E6" s="106"/>
      <c r="F6" s="126" t="s">
        <v>39128</v>
      </c>
      <c r="G6" s="72" t="str">
        <f t="shared" ref="G6:G7" ca="1" si="0">IFERROR(NOW()-F6,"-")</f>
        <v>-</v>
      </c>
      <c r="H6" s="126"/>
      <c r="I6" s="124" t="str">
        <f>IFERROR(VLOOKUP(D6,DB!A:F,6,0),"")</f>
        <v/>
      </c>
      <c r="J6" s="124" t="str">
        <f>IFERROR(VLOOKUP(D6,DB!A:G,7,0),"")</f>
        <v/>
      </c>
      <c r="K6" s="127"/>
      <c r="L6" s="128" t="str">
        <f>IFERROR(VLOOKUP(D6,DB!A:I,9,0),"")</f>
        <v/>
      </c>
    </row>
    <row r="7" spans="1:16382" ht="31.5" customHeight="1">
      <c r="A7" s="123"/>
      <c r="B7" s="124" t="str">
        <f>IFERROR(VLOOKUP(D7,DB!A:K,11,0),"")</f>
        <v/>
      </c>
      <c r="C7" s="125"/>
      <c r="D7" s="124"/>
      <c r="E7" s="106"/>
      <c r="F7" s="126"/>
      <c r="G7" s="72">
        <f t="shared" ca="1" si="0"/>
        <v>45987.687680902774</v>
      </c>
      <c r="H7" s="126"/>
      <c r="I7" s="124" t="str">
        <f>IFERROR(VLOOKUP(D7,DB!A:F,6,0),"")</f>
        <v/>
      </c>
      <c r="J7" s="124" t="str">
        <f>IFERROR(VLOOKUP(D7,DB!A:G,7,0),"")</f>
        <v/>
      </c>
      <c r="K7" s="127"/>
      <c r="L7" s="128" t="str">
        <f>IFERROR(VLOOKUP(D7,DB!A:I,9,0),"")</f>
        <v/>
      </c>
    </row>
    <row r="8" spans="1:16382" ht="31.5" customHeight="1">
      <c r="A8" s="123"/>
      <c r="B8" s="124" t="str">
        <f>IFERROR(VLOOKUP(D8,DB!A:K,11,0),"")</f>
        <v/>
      </c>
      <c r="C8" s="125"/>
      <c r="D8" s="124"/>
      <c r="E8" s="106"/>
      <c r="F8" s="126"/>
      <c r="G8" s="72">
        <f ca="1">IFERROR(NOW()-F8,"-")</f>
        <v>45987.687680902774</v>
      </c>
      <c r="H8" s="126"/>
      <c r="I8" s="124" t="str">
        <f>IFERROR(VLOOKUP(D8,DB!A:F,6,0),"")</f>
        <v/>
      </c>
      <c r="J8" s="124" t="str">
        <f>IFERROR(VLOOKUP(D8,DB!A:G,7,0),"")</f>
        <v/>
      </c>
      <c r="K8" s="127"/>
      <c r="L8" s="128" t="str">
        <f>IFERROR(VLOOKUP(D8,DB!A:I,9,0),"")</f>
        <v/>
      </c>
    </row>
    <row r="9" spans="1:16382" ht="31.5" customHeight="1">
      <c r="A9" s="123"/>
      <c r="B9" s="124" t="str">
        <f>IFERROR(VLOOKUP(D9,DB!A:K,11,0),"")</f>
        <v/>
      </c>
      <c r="C9" s="125"/>
      <c r="D9" s="124"/>
      <c r="E9" s="106"/>
      <c r="F9" s="126"/>
      <c r="G9" s="72">
        <f ca="1">IFERROR(NOW()-F9,"-")</f>
        <v>45987.687680902774</v>
      </c>
      <c r="H9" s="126"/>
      <c r="I9" s="124" t="str">
        <f>IFERROR(VLOOKUP(D9,DB!A:F,6,0),"")</f>
        <v/>
      </c>
      <c r="J9" s="124" t="str">
        <f>IFERROR(VLOOKUP(D9,DB!A:G,7,0),"")</f>
        <v/>
      </c>
      <c r="K9" s="127"/>
      <c r="L9" s="128" t="str">
        <f>IFERROR(VLOOKUP(D9,DB!A:I,9,0),"")</f>
        <v/>
      </c>
    </row>
    <row r="10" spans="1:16382" ht="31.5" customHeight="1">
      <c r="A10" s="123"/>
      <c r="B10" s="124" t="str">
        <f>IFERROR(VLOOKUP(D10,DB!A:K,11,0),"")</f>
        <v/>
      </c>
      <c r="C10" s="125"/>
      <c r="D10" s="124"/>
      <c r="E10" s="106"/>
      <c r="F10" s="126"/>
      <c r="G10" s="72">
        <f ca="1">IFERROR(NOW()-F10,"-")</f>
        <v>45987.687680902774</v>
      </c>
      <c r="H10" s="126"/>
      <c r="I10" s="124" t="str">
        <f>IFERROR(VLOOKUP(D10,DB!A:F,6,0),"")</f>
        <v/>
      </c>
      <c r="J10" s="124" t="str">
        <f>IFERROR(VLOOKUP(D10,DB!A:G,7,0),"")</f>
        <v/>
      </c>
      <c r="K10" s="127"/>
      <c r="L10" s="128" t="str">
        <f>IFERROR(VLOOKUP(D10,DB!A:I,9,0),"")</f>
        <v/>
      </c>
    </row>
    <row r="11" spans="1:16382" ht="31.5" customHeight="1">
      <c r="A11" s="123"/>
      <c r="B11" s="124" t="str">
        <f>IFERROR(VLOOKUP(D11,DB!A:K,11,0),"")</f>
        <v/>
      </c>
      <c r="C11" s="125"/>
      <c r="D11" s="124"/>
      <c r="E11" s="106"/>
      <c r="F11" s="126"/>
      <c r="G11" s="72">
        <f ca="1">IFERROR(NOW()-F11,"-")</f>
        <v>45987.687680902774</v>
      </c>
      <c r="H11" s="126"/>
      <c r="I11" s="124" t="str">
        <f>IFERROR(VLOOKUP(D11,DB!A:F,6,0),"")</f>
        <v/>
      </c>
      <c r="J11" s="124" t="str">
        <f>IFERROR(VLOOKUP(D11,DB!A:G,7,0),"")</f>
        <v/>
      </c>
      <c r="K11" s="127"/>
      <c r="L11" s="128" t="str">
        <f>IFERROR(VLOOKUP(D11,DB!A:I,9,0),"")</f>
        <v/>
      </c>
    </row>
    <row r="12" spans="1:16382" ht="31.5" customHeight="1">
      <c r="A12" s="123"/>
      <c r="B12" s="124" t="str">
        <f>IFERROR(VLOOKUP(D12,DB!A:K,11,0),"")</f>
        <v/>
      </c>
      <c r="C12" s="125"/>
      <c r="D12" s="124"/>
      <c r="E12" s="106"/>
      <c r="F12" s="126"/>
      <c r="G12" s="72">
        <f ca="1">IFERROR(NOW()-F12,"-")</f>
        <v>45987.687680902774</v>
      </c>
      <c r="H12" s="126"/>
      <c r="I12" s="124" t="str">
        <f>IFERROR(VLOOKUP(D12,DB!A:F,6,0),"")</f>
        <v/>
      </c>
      <c r="J12" s="124" t="str">
        <f>IFERROR(VLOOKUP(D12,DB!A:G,7,0),"")</f>
        <v/>
      </c>
      <c r="K12" s="127"/>
      <c r="L12" s="128" t="str">
        <f>IFERROR(VLOOKUP(D12,DB!A:I,9,0),"")</f>
        <v/>
      </c>
    </row>
    <row r="13" spans="1:16382" ht="31.5" customHeight="1">
      <c r="A13" s="123"/>
      <c r="B13" s="124" t="str">
        <f>IFERROR(VLOOKUP(D13,DB!A:K,11,0),"")</f>
        <v/>
      </c>
      <c r="C13" s="125"/>
      <c r="D13" s="124"/>
      <c r="E13" s="106"/>
      <c r="F13" s="126"/>
      <c r="G13" s="72">
        <f ca="1">IFERROR(NOW()-F13,"-")</f>
        <v>45987.687680902774</v>
      </c>
      <c r="H13" s="126"/>
      <c r="I13" s="124" t="str">
        <f>IFERROR(VLOOKUP(D13,DB!A:F,6,0),"")</f>
        <v/>
      </c>
      <c r="J13" s="124" t="str">
        <f>IFERROR(VLOOKUP(D13,DB!A:G,7,0),"")</f>
        <v/>
      </c>
      <c r="K13" s="127"/>
      <c r="L13" s="128" t="str">
        <f>IFERROR(VLOOKUP(D13,DB!A:I,9,0),"")</f>
        <v/>
      </c>
    </row>
    <row r="14" spans="1:16382" ht="31.5" customHeight="1">
      <c r="A14" s="123"/>
      <c r="B14" s="124" t="str">
        <f>IFERROR(VLOOKUP(D14,DB!A:K,11,0),"")</f>
        <v/>
      </c>
      <c r="C14" s="125"/>
      <c r="D14" s="124"/>
      <c r="E14" s="106"/>
      <c r="F14" s="126"/>
      <c r="G14" s="72">
        <f ca="1">IFERROR(NOW()-F14,"-")</f>
        <v>45987.687680902774</v>
      </c>
      <c r="H14" s="126"/>
      <c r="I14" s="124" t="str">
        <f>IFERROR(VLOOKUP(D14,DB!A:F,6,0),"")</f>
        <v/>
      </c>
      <c r="J14" s="124" t="str">
        <f>IFERROR(VLOOKUP(D14,DB!A:G,7,0),"")</f>
        <v/>
      </c>
      <c r="K14" s="127"/>
      <c r="L14" s="128" t="str">
        <f>IFERROR(VLOOKUP(D14,DB!A:I,9,0),"")</f>
        <v/>
      </c>
    </row>
    <row r="15" spans="1:16382" ht="31.5" customHeight="1">
      <c r="A15" s="123"/>
      <c r="B15" s="124" t="str">
        <f>IFERROR(VLOOKUP(D15,DB!A:K,11,0),"")</f>
        <v/>
      </c>
      <c r="C15" s="125"/>
      <c r="D15" s="124"/>
      <c r="E15" s="106"/>
      <c r="F15" s="126"/>
      <c r="G15" s="72">
        <f ca="1">IFERROR(NOW()-F15,"-")</f>
        <v>45987.687680902774</v>
      </c>
      <c r="H15" s="126"/>
      <c r="I15" s="124" t="str">
        <f>IFERROR(VLOOKUP(D15,DB!A:F,6,0),"")</f>
        <v/>
      </c>
      <c r="J15" s="124" t="str">
        <f>IFERROR(VLOOKUP(D15,DB!A:G,7,0),"")</f>
        <v/>
      </c>
      <c r="K15" s="127"/>
      <c r="L15" s="128" t="str">
        <f>IFERROR(VLOOKUP(D15,DB!A:I,9,0),"")</f>
        <v/>
      </c>
    </row>
    <row r="16" spans="1:16382" ht="31.5" customHeight="1">
      <c r="A16" s="123"/>
      <c r="B16" s="124" t="str">
        <f>IFERROR(VLOOKUP(D16,DB!A:K,11,0),"")</f>
        <v/>
      </c>
      <c r="C16" s="125"/>
      <c r="D16" s="124"/>
      <c r="E16" s="106"/>
      <c r="F16" s="126"/>
      <c r="G16" s="72">
        <f ca="1">IFERROR(NOW()-F16,"-")</f>
        <v>45987.687680902774</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45987.687680902774</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4"/>
      <c r="E18" s="106"/>
      <c r="F18" s="126"/>
      <c r="G18" s="72">
        <f ca="1">IFERROR(NOW()-F18,"-")</f>
        <v>45987.687680902774</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4"/>
      <c r="E19" s="106"/>
      <c r="F19" s="126"/>
      <c r="G19" s="72">
        <f ca="1">IFERROR(NOW()-F19,"-")</f>
        <v>45987.687680902774</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4"/>
      <c r="E20" s="106"/>
      <c r="F20" s="126"/>
      <c r="G20" s="72">
        <f ca="1">IFERROR(NOW()-F20,"-")</f>
        <v>45987.687680902774</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4"/>
      <c r="E21" s="106"/>
      <c r="F21" s="126"/>
      <c r="G21" s="72">
        <f ca="1">IFERROR(NOW()-F21,"-")</f>
        <v>45987.687680902774</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2"/>
      <c r="E22" s="106"/>
      <c r="F22" s="126"/>
      <c r="G22" s="72">
        <f ca="1">IFERROR(NOW()-F22,"-")</f>
        <v>45987.687680902774</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4"/>
      <c r="E23" s="106"/>
      <c r="F23" s="126"/>
      <c r="G23" s="72">
        <f ca="1">IFERROR(NOW()-F23,"-")</f>
        <v>45987.687680902774</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4"/>
      <c r="E24" s="106"/>
      <c r="F24" s="126"/>
      <c r="G24" s="72">
        <f ca="1">IFERROR(NOW()-F24,"-")</f>
        <v>45987.687680902774</v>
      </c>
      <c r="H24" s="126"/>
      <c r="I24" s="124" t="str">
        <f>IFERROR(VLOOKUP(D24,DB!A:F,6,0),"")</f>
        <v/>
      </c>
      <c r="J24" s="124" t="str">
        <f>IFERROR(VLOOKUP(D24,DB!A:G,7,0),"")</f>
        <v/>
      </c>
      <c r="K24" s="127"/>
      <c r="L24" s="128" t="str">
        <f>IFERROR(VLOOKUP(D24,DB!A:I,9,0),"")</f>
        <v/>
      </c>
    </row>
    <row r="25" spans="1:12" ht="31.5" customHeight="1">
      <c r="A25" s="123"/>
      <c r="B25" s="124" t="str">
        <f>IFERROR(VLOOKUP(D25,DB!A:K,11,0),"")</f>
        <v/>
      </c>
      <c r="C25" s="125"/>
      <c r="D25" s="124"/>
      <c r="E25" s="106"/>
      <c r="F25" s="126"/>
      <c r="G25" s="72">
        <f ca="1">IFERROR(NOW()-F25,"-")</f>
        <v>45987.687680902774</v>
      </c>
      <c r="H25" s="126"/>
      <c r="I25" s="124" t="str">
        <f>IFERROR(VLOOKUP(D25,DB!A:F,6,0),"")</f>
        <v/>
      </c>
      <c r="J25" s="124" t="str">
        <f>IFERROR(VLOOKUP(D25,DB!A:G,7,0),"")</f>
        <v/>
      </c>
      <c r="K25" s="127"/>
      <c r="L25" s="128" t="str">
        <f>IFERROR(VLOOKUP(D25,DB!A:I,9,0),"")</f>
        <v/>
      </c>
    </row>
    <row r="26" spans="1:12" ht="31.5" customHeight="1">
      <c r="A26" s="123"/>
      <c r="B26" s="124" t="str">
        <f>IFERROR(VLOOKUP(D26,DB!A:K,11,0),"")</f>
        <v/>
      </c>
      <c r="C26" s="125"/>
      <c r="D26" s="124"/>
      <c r="E26" s="106"/>
      <c r="F26" s="126"/>
      <c r="G26" s="72">
        <f ca="1">IFERROR(NOW()-F26,"-")</f>
        <v>45987.687680902774</v>
      </c>
      <c r="H26" s="126"/>
      <c r="I26" s="124" t="str">
        <f>IFERROR(VLOOKUP(D26,DB!A:F,6,0),"")</f>
        <v/>
      </c>
      <c r="J26" s="124" t="str">
        <f>IFERROR(VLOOKUP(D26,DB!A:G,7,0),"")</f>
        <v/>
      </c>
      <c r="K26" s="127"/>
      <c r="L26" s="128" t="str">
        <f>IFERROR(VLOOKUP(D26,DB!A:I,9,0),"")</f>
        <v/>
      </c>
    </row>
    <row r="27" spans="1:12" ht="31.5" customHeight="1">
      <c r="A27" s="123"/>
      <c r="B27" s="124" t="str">
        <f>IFERROR(VLOOKUP(D27,DB!A:K,11,0),"")</f>
        <v/>
      </c>
      <c r="C27" s="125"/>
      <c r="D27" s="124"/>
      <c r="E27" s="106"/>
      <c r="F27" s="126"/>
      <c r="G27" s="72">
        <f ca="1">IFERROR(NOW()-F27,"-")</f>
        <v>45987.687680902774</v>
      </c>
      <c r="H27" s="126"/>
      <c r="I27" s="124" t="str">
        <f>IFERROR(VLOOKUP(D27,DB!A:F,6,0),"")</f>
        <v/>
      </c>
      <c r="J27" s="124" t="str">
        <f>IFERROR(VLOOKUP(D27,DB!A:G,7,0),"")</f>
        <v/>
      </c>
      <c r="K27" s="127"/>
      <c r="L27" s="128" t="str">
        <f>IFERROR(VLOOKUP(D27,DB!A:I,9,0),"")</f>
        <v/>
      </c>
    </row>
    <row r="28" spans="1:12" ht="31.5" customHeight="1">
      <c r="A28" s="123"/>
      <c r="B28" s="124" t="str">
        <f>IFERROR(VLOOKUP(D28,DB!A:K,11,0),"")</f>
        <v/>
      </c>
      <c r="C28" s="125"/>
      <c r="D28" s="124"/>
      <c r="E28" s="106"/>
      <c r="F28" s="126"/>
      <c r="G28" s="72">
        <f ca="1">IFERROR(NOW()-F28,"-")</f>
        <v>45987.687680902774</v>
      </c>
      <c r="H28" s="126"/>
      <c r="I28" s="124" t="str">
        <f>IFERROR(VLOOKUP(D28,DB!A:F,6,0),"")</f>
        <v/>
      </c>
      <c r="J28" s="124" t="str">
        <f>IFERROR(VLOOKUP(D28,DB!A:G,7,0),"")</f>
        <v/>
      </c>
      <c r="K28" s="127"/>
      <c r="L28" s="128" t="str">
        <f>IFERROR(VLOOKUP(D28,DB!A:I,9,0),"")</f>
        <v/>
      </c>
    </row>
    <row r="29" spans="1:12" ht="31.5" customHeight="1">
      <c r="A29" s="123"/>
      <c r="B29" s="124" t="str">
        <f>IFERROR(VLOOKUP(D29,DB!A:K,11,0),"")</f>
        <v/>
      </c>
      <c r="C29" s="125"/>
      <c r="D29" s="122"/>
      <c r="E29" s="106"/>
      <c r="F29" s="126"/>
      <c r="G29" s="72">
        <f ca="1">IFERROR(NOW()-F29,"-")</f>
        <v>45987.687680902774</v>
      </c>
      <c r="H29" s="126"/>
      <c r="I29" s="124" t="str">
        <f>IFERROR(VLOOKUP(D29,DB!A:F,6,0),"")</f>
        <v/>
      </c>
      <c r="J29" s="124" t="str">
        <f>IFERROR(VLOOKUP(D29,DB!A:G,7,0),"")</f>
        <v/>
      </c>
      <c r="K29" s="127"/>
      <c r="L29" s="128" t="str">
        <f>IFERROR(VLOOKUP(D29,DB!A:I,9,0),"")</f>
        <v/>
      </c>
    </row>
    <row r="30" spans="1:12" ht="31.5" customHeight="1">
      <c r="A30" s="123"/>
      <c r="B30" s="124" t="str">
        <f>IFERROR(VLOOKUP(D30,DB!A:K,11,0),"")</f>
        <v/>
      </c>
      <c r="C30" s="125"/>
      <c r="D30" s="124"/>
      <c r="E30" s="106"/>
      <c r="F30" s="126"/>
      <c r="G30" s="72">
        <f ca="1">IFERROR(NOW()-F30,"-")</f>
        <v>45987.687680902774</v>
      </c>
      <c r="H30" s="126"/>
      <c r="I30" s="124" t="str">
        <f>IFERROR(VLOOKUP(D30,DB!A:F,6,0),"")</f>
        <v/>
      </c>
      <c r="J30" s="124" t="str">
        <f>IFERROR(VLOOKUP(D30,DB!A:G,7,0),"")</f>
        <v/>
      </c>
      <c r="K30" s="127"/>
      <c r="L30" s="128" t="str">
        <f>IFERROR(VLOOKUP(D30,DB!A:I,9,0),"")</f>
        <v/>
      </c>
    </row>
    <row r="31" spans="1:12" ht="31.5" customHeight="1">
      <c r="A31" s="123"/>
      <c r="B31" s="124" t="str">
        <f>IFERROR(VLOOKUP(D31,DB!A:K,11,0),"")</f>
        <v/>
      </c>
      <c r="C31" s="125"/>
      <c r="D31" s="124"/>
      <c r="E31" s="106"/>
      <c r="F31" s="126"/>
      <c r="G31" s="72">
        <f ca="1">IFERROR(NOW()-F31,"-")</f>
        <v>45987.687680902774</v>
      </c>
      <c r="H31" s="126"/>
      <c r="I31" s="124" t="str">
        <f>IFERROR(VLOOKUP(D31,DB!A:F,6,0),"")</f>
        <v/>
      </c>
      <c r="J31" s="124" t="str">
        <f>IFERROR(VLOOKUP(D31,DB!A:G,7,0),"")</f>
        <v/>
      </c>
      <c r="K31" s="127"/>
      <c r="L31" s="128" t="str">
        <f>IFERROR(VLOOKUP(D31,DB!A:I,9,0),"")</f>
        <v/>
      </c>
    </row>
    <row r="32" spans="1:12" ht="31.5" customHeight="1">
      <c r="A32" s="123"/>
      <c r="B32" s="124" t="str">
        <f>IFERROR(VLOOKUP(D32,DB!A:K,11,0),"")</f>
        <v/>
      </c>
      <c r="C32" s="125"/>
      <c r="D32" s="124"/>
      <c r="E32" s="106"/>
      <c r="F32" s="126"/>
      <c r="G32" s="72">
        <f ca="1">IFERROR(NOW()-F32,"-")</f>
        <v>45987.687680902774</v>
      </c>
      <c r="H32" s="126"/>
      <c r="I32" s="124" t="str">
        <f>IFERROR(VLOOKUP(D32,DB!A:F,6,0),"")</f>
        <v/>
      </c>
      <c r="J32" s="124" t="str">
        <f>IFERROR(VLOOKUP(D32,DB!A:G,7,0),"")</f>
        <v/>
      </c>
      <c r="K32" s="127"/>
      <c r="L32" s="128" t="str">
        <f>IFERROR(VLOOKUP(D32,DB!A:I,9,0),"")</f>
        <v/>
      </c>
    </row>
    <row r="33" spans="1:12" ht="31.5" customHeight="1">
      <c r="A33" s="123"/>
      <c r="B33" s="124" t="str">
        <f>IFERROR(VLOOKUP(D33,DB!A:K,11,0),"")</f>
        <v/>
      </c>
      <c r="C33" s="125"/>
      <c r="D33" s="124"/>
      <c r="E33" s="106"/>
      <c r="F33" s="126"/>
      <c r="G33" s="72">
        <f ca="1">IFERROR(NOW()-F33,"-")</f>
        <v>45987.687680902774</v>
      </c>
      <c r="H33" s="126"/>
      <c r="I33" s="124" t="str">
        <f>IFERROR(VLOOKUP(D33,DB!A:F,6,0),"")</f>
        <v/>
      </c>
      <c r="J33" s="124" t="str">
        <f>IFERROR(VLOOKUP(D33,DB!A:G,7,0),"")</f>
        <v/>
      </c>
      <c r="K33" s="127"/>
      <c r="L33" s="128" t="str">
        <f>IFERROR(VLOOKUP(D33,DB!A:I,9,0),"")</f>
        <v/>
      </c>
    </row>
    <row r="34" spans="1:12" ht="31.5" customHeight="1">
      <c r="A34" s="123"/>
      <c r="B34" s="124" t="str">
        <f>IFERROR(VLOOKUP(D34,DB!A:K,11,0),"")</f>
        <v/>
      </c>
      <c r="C34" s="125"/>
      <c r="D34" s="124"/>
      <c r="E34" s="106"/>
      <c r="F34" s="126"/>
      <c r="G34" s="72">
        <f ca="1">IFERROR(NOW()-F34,"-")</f>
        <v>45987.687680902774</v>
      </c>
      <c r="H34" s="126"/>
      <c r="I34" s="124" t="str">
        <f>IFERROR(VLOOKUP(D34,DB!A:F,6,0),"")</f>
        <v/>
      </c>
      <c r="J34" s="124" t="str">
        <f>IFERROR(VLOOKUP(D34,DB!A:G,7,0),"")</f>
        <v/>
      </c>
      <c r="K34" s="127"/>
      <c r="L34" s="128" t="str">
        <f>IFERROR(VLOOKUP(D34,DB!A:I,9,0),"")</f>
        <v/>
      </c>
    </row>
    <row r="35" spans="1:12" ht="31.5" customHeight="1">
      <c r="A35" s="123"/>
      <c r="B35" s="124" t="str">
        <f>IFERROR(VLOOKUP(D35,DB!A:K,11,0),"")</f>
        <v/>
      </c>
      <c r="C35" s="125"/>
      <c r="D35" s="124"/>
      <c r="E35" s="106"/>
      <c r="F35" s="126"/>
      <c r="G35" s="72">
        <f ca="1">IFERROR(NOW()-F35,"-")</f>
        <v>45987.687680902774</v>
      </c>
      <c r="H35" s="126"/>
      <c r="I35" s="124" t="str">
        <f>IFERROR(VLOOKUP(D35,DB!A:F,6,0),"")</f>
        <v/>
      </c>
      <c r="J35" s="124" t="str">
        <f>IFERROR(VLOOKUP(D35,DB!A:G,7,0),"")</f>
        <v/>
      </c>
      <c r="K35" s="127"/>
      <c r="L35" s="128" t="str">
        <f>IFERROR(VLOOKUP(D35,DB!A:I,9,0),"")</f>
        <v/>
      </c>
    </row>
    <row r="36" spans="1:12" ht="31.5" customHeight="1">
      <c r="A36" s="123"/>
      <c r="B36" s="124" t="str">
        <f>IFERROR(VLOOKUP(D36,DB!A:K,11,0),"")</f>
        <v/>
      </c>
      <c r="C36" s="125"/>
      <c r="D36" s="122"/>
      <c r="E36" s="106"/>
      <c r="F36" s="126"/>
      <c r="G36" s="72">
        <f ca="1">IFERROR(NOW()-F36,"-")</f>
        <v>45987.687680902774</v>
      </c>
      <c r="H36" s="126"/>
      <c r="I36" s="124" t="str">
        <f>IFERROR(VLOOKUP(D36,DB!A:F,6,0),"")</f>
        <v/>
      </c>
      <c r="J36" s="124" t="str">
        <f>IFERROR(VLOOKUP(D36,DB!A:G,7,0),"")</f>
        <v/>
      </c>
      <c r="K36" s="127"/>
      <c r="L36" s="128" t="str">
        <f>IFERROR(VLOOKUP(D36,DB!A:I,9,0),"")</f>
        <v/>
      </c>
    </row>
    <row r="37" spans="1:12" ht="31.5" customHeight="1">
      <c r="A37" s="123"/>
      <c r="B37" s="124" t="str">
        <f>IFERROR(VLOOKUP(D37,DB!A:K,11,0),"")</f>
        <v/>
      </c>
      <c r="C37" s="125"/>
      <c r="D37" s="124"/>
      <c r="E37" s="106"/>
      <c r="F37" s="126"/>
      <c r="G37" s="72">
        <f ca="1">IFERROR(NOW()-F37,"-")</f>
        <v>45987.687680902774</v>
      </c>
      <c r="H37" s="126"/>
      <c r="I37" s="124" t="str">
        <f>IFERROR(VLOOKUP(D37,DB!A:F,6,0),"")</f>
        <v/>
      </c>
      <c r="J37" s="124" t="str">
        <f>IFERROR(VLOOKUP(D37,DB!A:G,7,0),"")</f>
        <v/>
      </c>
      <c r="K37" s="127"/>
      <c r="L37" s="128" t="str">
        <f>IFERROR(VLOOKUP(D37,DB!A:I,9,0),"")</f>
        <v/>
      </c>
    </row>
    <row r="38" spans="1:12" ht="31.5" customHeight="1">
      <c r="A38" s="123"/>
      <c r="B38" s="124" t="str">
        <f>IFERROR(VLOOKUP(D38,DB!A:K,11,0),"")</f>
        <v/>
      </c>
      <c r="C38" s="125"/>
      <c r="D38" s="124"/>
      <c r="E38" s="106"/>
      <c r="F38" s="126"/>
      <c r="G38" s="72">
        <f ca="1">IFERROR(NOW()-F38,"-")</f>
        <v>45987.687680902774</v>
      </c>
      <c r="H38" s="126"/>
      <c r="I38" s="124" t="str">
        <f>IFERROR(VLOOKUP(D38,DB!A:F,6,0),"")</f>
        <v/>
      </c>
      <c r="J38" s="124" t="str">
        <f>IFERROR(VLOOKUP(D38,DB!A:G,7,0),"")</f>
        <v/>
      </c>
      <c r="K38" s="127"/>
      <c r="L38" s="128" t="str">
        <f>IFERROR(VLOOKUP(D38,DB!A:I,9,0),"")</f>
        <v/>
      </c>
    </row>
    <row r="39" spans="1:12" ht="31.5" customHeight="1">
      <c r="A39" s="123"/>
      <c r="B39" s="124" t="str">
        <f>IFERROR(VLOOKUP(D39,DB!A:K,11,0),"")</f>
        <v/>
      </c>
      <c r="C39" s="125"/>
      <c r="D39" s="124"/>
      <c r="E39" s="106"/>
      <c r="F39" s="126"/>
      <c r="G39" s="72">
        <f ca="1">IFERROR(NOW()-F39,"-")</f>
        <v>45987.687680902774</v>
      </c>
      <c r="H39" s="126"/>
      <c r="I39" s="124" t="str">
        <f>IFERROR(VLOOKUP(D39,DB!A:F,6,0),"")</f>
        <v/>
      </c>
      <c r="J39" s="124" t="str">
        <f>IFERROR(VLOOKUP(D39,DB!A:G,7,0),"")</f>
        <v/>
      </c>
      <c r="K39" s="127"/>
      <c r="L39" s="128" t="str">
        <f>IFERROR(VLOOKUP(D39,DB!A:I,9,0),"")</f>
        <v/>
      </c>
    </row>
    <row r="40" spans="1:12" ht="31.5" customHeight="1">
      <c r="A40" s="123"/>
      <c r="B40" s="124" t="str">
        <f>IFERROR(VLOOKUP(D40,DB!A:K,11,0),"")</f>
        <v/>
      </c>
      <c r="C40" s="125"/>
      <c r="D40" s="124"/>
      <c r="E40" s="106"/>
      <c r="F40" s="126"/>
      <c r="G40" s="72">
        <f ca="1">IFERROR(NOW()-F40,"-")</f>
        <v>45987.687680902774</v>
      </c>
      <c r="H40" s="126"/>
      <c r="I40" s="124" t="str">
        <f>IFERROR(VLOOKUP(D40,DB!A:F,6,0),"")</f>
        <v/>
      </c>
      <c r="J40" s="124" t="str">
        <f>IFERROR(VLOOKUP(D40,DB!A:G,7,0),"")</f>
        <v/>
      </c>
      <c r="K40" s="127"/>
      <c r="L40" s="128" t="str">
        <f>IFERROR(VLOOKUP(D40,DB!A:I,9,0),"")</f>
        <v/>
      </c>
    </row>
    <row r="41" spans="1:12" ht="31.5" customHeight="1">
      <c r="A41" s="123"/>
      <c r="B41" s="124" t="str">
        <f>IFERROR(VLOOKUP(D41,DB!A:K,11,0),"")</f>
        <v/>
      </c>
      <c r="C41" s="125"/>
      <c r="D41" s="124"/>
      <c r="E41" s="106"/>
      <c r="F41" s="126"/>
      <c r="G41" s="72">
        <f ca="1">IFERROR(NOW()-F41,"-")</f>
        <v>45987.687680902774</v>
      </c>
      <c r="H41" s="126"/>
      <c r="I41" s="124" t="str">
        <f>IFERROR(VLOOKUP(D41,DB!A:F,6,0),"")</f>
        <v/>
      </c>
      <c r="J41" s="124" t="str">
        <f>IFERROR(VLOOKUP(D41,DB!A:G,7,0),"")</f>
        <v/>
      </c>
      <c r="K41" s="127"/>
      <c r="L41" s="128" t="str">
        <f>IFERROR(VLOOKUP(D41,DB!A:I,9,0),"")</f>
        <v/>
      </c>
    </row>
  </sheetData>
  <dataValidations count="2">
    <dataValidation allowBlank="1" showInputMessage="1" showErrorMessage="1" sqref="E1" xr:uid="{9E1BC488-8814-4F8A-8DBE-742B3278AB71}"/>
    <dataValidation type="list" allowBlank="1" showInputMessage="1" showErrorMessage="1" sqref="E2:E4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2025-11-26T13:30:23Z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