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64" documentId="120_S{2AC9BD13-BADA-5192-A53E-5A8FF88502F6}" xr6:coauthVersionLast="47" xr6:coauthVersionMax="47" xr10:uidLastSave="{FCC67A26-203D-4406-BE05-B5B1A34FE51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6" i="5"/>
  <c r="G7" i="5"/>
  <c r="G8" i="5"/>
  <c r="G9" i="5"/>
  <c r="G10" i="5"/>
  <c r="G11" i="5"/>
  <c r="G12" i="5"/>
  <c r="G13" i="5"/>
  <c r="G14" i="5"/>
  <c r="G15" i="5"/>
  <c r="G16" i="5"/>
  <c r="G17" i="5"/>
  <c r="G18" i="5"/>
  <c r="G19" i="5"/>
  <c r="G20" i="5"/>
  <c r="G21" i="5"/>
  <c r="G22" i="5"/>
  <c r="G23" i="5"/>
  <c r="G24" i="5"/>
  <c r="G25" i="5"/>
  <c r="G26" i="5"/>
  <c r="G27" i="5"/>
  <c r="G28" i="5"/>
  <c r="G29" i="5"/>
  <c r="G30" i="5"/>
  <c r="G31" i="5"/>
  <c r="G3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<sst xmlns="http://schemas.openxmlformats.org/spreadsheetml/2006/main" count="180319" uniqueCount="39127">
  <si>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</si>
  <si>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</si>
  <si>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</si>
  <si>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</si>
  <si>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</si>
  <si>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</si>
  <si>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</si>
  <si>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</si>
  <si>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</si>
  <si>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</si>
  <si>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</si>
  <si>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</si>
  <si>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</si>
  <si>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</si>
  <si>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</si>
  <si>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</si>
  <si>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</si>
  <si>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</si>
  <si>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</si>
  <si>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</si>
  <si>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</si>
  <si>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</si>
  <si>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</si>
  <si>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</si>
  <si>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</si>
  <si>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</si>
  <si>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</si>
  <si>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</si>
  <si>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</si>
  <si>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</si>
  <si>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</si>
  <si>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</si>
  <si>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</si>
  <si>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</si>
  <si>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</si>
  <si>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</si>
  <si>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</si>
  <si>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</si>
  <si>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</si>
  <si>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</si>
  <si>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</si>
  <si>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</si>
  <si>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</si>
  <si>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</si>
  <si>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</si>
  <si>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</si>
  <si>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</si>
  <si>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</si>
  <si>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</si>
  <si>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</si>
  <si>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</si>
  <si>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</si>
  <si>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</si>
  <si>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</si>
  <si>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</si>
  <si>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</si>
  <si>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</si>
  <si>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</si>
  <si>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</si>
  <si>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</si>
  <si>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</si>
  <si>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</si>
  <si>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</si>
  <si>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</si>
  <si>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</si>
  <si>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</si>
  <si>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</si>
  <si>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</si>
  <si>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</si>
  <si>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</si>
  <si>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</si>
  <si>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</si>
  <si>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</si>
  <si>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</si>
  <si>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</si>
  <si>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</si>
  <si>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</si>
  <si>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</si>
  <si>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</si>
  <si>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</si>
  <si>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</si>
  <si>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</si>
  <si>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</si>
  <si>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</si>
  <si>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</si>
  <si>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</si>
  <si>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</si>
  <si>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</si>
  <si>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</si>
  <si>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</si>
  <si>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</si>
  <si>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</si>
  <si>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</si>
  <si>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</si>
  <si>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</si>
  <si>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</si>
  <si>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</si>
  <si>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</si>
  <si>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</si>
  <si>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</si>
  <si>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</si>
  <si>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</si>
  <si>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</si>
  <si>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</si>
  <si>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</si>
  <si>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</si>
  <si>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</si>
  <si>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</si>
  <si>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</si>
  <si>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</si>
  <si>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</si>
  <si>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</si>
  <si>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</si>
  <si>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</si>
  <si>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</si>
  <si>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</si>
  <si>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</si>
  <si>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</si>
  <si>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</si>
  <si>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</si>
  <si>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</si>
  <si>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</si>
  <si>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</si>
  <si>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</si>
  <si>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</si>
  <si>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</si>
  <si>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</si>
  <si>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</si>
  <si>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</si>
  <si>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</si>
  <si>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</si>
  <si>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</si>
  <si>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</si>
  <si>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</si>
  <si>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</si>
  <si>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</si>
  <si>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</si>
  <si>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</si>
  <si>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</si>
  <si>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</si>
  <si>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</si>
  <si>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</si>
  <si>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</si>
  <si>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</si>
  <si>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</si>
  <si>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</si>
  <si>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</si>
  <si>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</si>
  <si>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</si>
  <si>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</si>
  <si>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</si>
  <si>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</si>
  <si>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</si>
  <si>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</si>
  <si>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</si>
  <si>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</si>
  <si>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</si>
  <si>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</si>
  <si>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</si>
  <si>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</si>
  <si>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</si>
  <si>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</si>
  <si>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</si>
  <si>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</si>
  <si>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</si>
  <si>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</si>
  <si>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</si>
  <si>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</si>
  <si>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</si>
  <si>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</si>
  <si>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</si>
  <si>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</si>
  <si>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</si>
  <si>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</si>
  <si>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</si>
  <si>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</si>
  <si>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</si>
  <si>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</si>
  <si>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</si>
  <si>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</si>
  <si>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</si>
  <si>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</si>
  <si>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</si>
  <si>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</si>
  <si>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</si>
  <si>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</si>
  <si>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</si>
  <si>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</si>
  <si>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</si>
  <si>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</si>
  <si>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</si>
  <si>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</si>
  <si>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</si>
  <si>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</si>
  <si>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</si>
  <si>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</si>
  <si>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</si>
  <si>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</si>
  <si>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</si>
  <si>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</si>
  <si>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</si>
  <si>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</si>
  <si>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</si>
  <si>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</si>
  <si>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</si>
  <si>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</si>
  <si>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</si>
  <si>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</si>
  <si>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</si>
  <si>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</si>
  <si>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</si>
  <si>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</si>
  <si>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</si>
  <si>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</si>
  <si>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</si>
  <si>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</si>
  <si>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</si>
  <si>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</si>
  <si>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</si>
  <si>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</si>
  <si>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</si>
  <si>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</si>
  <si>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</si>
  <si>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</si>
  <si>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</si>
  <si>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</si>
  <si>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</si>
  <si>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</si>
  <si>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</si>
  <si>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</si>
  <si>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</si>
  <si>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</si>
  <si>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</si>
  <si>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</si>
  <si>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</si>
  <si>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</si>
  <si>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</si>
  <si>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</si>
  <si>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</si>
  <si>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</si>
  <si>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</si>
  <si>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</si>
  <si>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</si>
  <si>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</si>
  <si>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</si>
  <si>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</si>
  <si>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</si>
  <si>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</si>
  <si>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</si>
  <si>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</si>
  <si>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</si>
  <si>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</si>
  <si>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</si>
  <si>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</si>
  <si>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</si>
  <si>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</si>
  <si>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</si>
  <si>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</si>
  <si>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</si>
  <si>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</si>
  <si>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</si>
  <si>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</si>
  <si>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</si>
  <si>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</si>
  <si>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</si>
  <si>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</si>
  <si>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</si>
  <si>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</si>
  <si>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</si>
  <si>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</si>
  <si>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</si>
  <si>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</si>
  <si>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</si>
  <si>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</si>
  <si>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</si>
  <si>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</si>
  <si>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</si>
  <si>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</si>
  <si>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</si>
  <si>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</si>
  <si>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</si>
  <si>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</si>
  <si>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</si>
  <si>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</si>
  <si>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</si>
  <si>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</si>
  <si>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</si>
  <si>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</si>
  <si>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</si>
  <si>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</si>
  <si>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</si>
  <si>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</si>
  <si>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</si>
  <si>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</si>
  <si>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</si>
  <si>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</si>
  <si>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</si>
  <si>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</si>
  <si>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</si>
  <si>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</si>
  <si>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</si>
  <si>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</si>
  <si>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</si>
  <si>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</si>
  <si>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</si>
  <si>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</si>
  <si>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</si>
  <si>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</si>
  <si>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</si>
  <si>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</si>
  <si>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</si>
  <si>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</si>
  <si>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</si>
  <si>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</si>
  <si>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</si>
  <si>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</si>
  <si>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</si>
  <si>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</si>
  <si>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</si>
  <si>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</si>
  <si>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</si>
  <si>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</si>
  <si>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</si>
  <si>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</si>
  <si>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</si>
  <si>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</si>
  <si>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</si>
  <si>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</si>
  <si>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</si>
  <si>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</si>
  <si>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</si>
  <si>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</si>
  <si>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</si>
  <si>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</si>
  <si>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</si>
  <si>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</si>
  <si>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</si>
  <si>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</si>
  <si>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</si>
  <si>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</si>
  <si>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</si>
  <si>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</si>
  <si>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</si>
  <si>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</si>
  <si>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</si>
  <si>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</si>
  <si>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</si>
  <si>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</si>
  <si>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</si>
  <si>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</si>
  <si>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</si>
  <si>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</si>
  <si>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</si>
  <si>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</si>
  <si>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</si>
  <si>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</si>
  <si>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</si>
  <si>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</si>
  <si>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</si>
  <si>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</si>
  <si>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</si>
  <si>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</si>
  <si>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</si>
  <si>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</si>
  <si>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</si>
  <si>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</si>
  <si>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</si>
  <si>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</si>
  <si>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</si>
  <si>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</si>
  <si>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</si>
  <si>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</si>
  <si>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</si>
  <si>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</si>
  <si>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</si>
  <si>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</si>
  <si>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</si>
  <si>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</si>
  <si>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</si>
  <si>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</si>
  <si>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</si>
  <si>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</si>
  <si>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</si>
  <si>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</si>
  <si>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</si>
  <si>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</si>
  <si>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</si>
  <si>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</si>
  <si>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</si>
  <si>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</si>
  <si>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</si>
  <si>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</si>
  <si>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</si>
  <si>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</si>
  <si>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</si>
  <si>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</si>
  <si>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</si>
  <si>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</si>
  <si>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</si>
  <si>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</si>
  <si>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</si>
  <si>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</si>
  <si>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</si>
  <si>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</si>
  <si>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</si>
  <si>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</si>
  <si>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</si>
  <si>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</si>
  <si>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</si>
  <si>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</si>
  <si>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</si>
  <si>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</si>
  <si>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</si>
  <si>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</si>
  <si>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</si>
  <si>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</si>
  <si>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</si>
  <si>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</si>
  <si>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</si>
  <si>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</si>
  <si>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</si>
  <si>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</si>
  <si>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</si>
  <si>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</si>
  <si>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</si>
  <si>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</si>
  <si>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</si>
  <si>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</si>
  <si>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</si>
  <si>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</si>
  <si>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</si>
  <si>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</si>
  <si>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</si>
  <si>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</si>
  <si>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</si>
  <si>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</si>
  <si>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</si>
  <si>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</si>
  <si>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</si>
  <si>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</si>
  <si>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</si>
  <si>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</si>
  <si>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</si>
  <si>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</si>
  <si>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</si>
  <si>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</si>
  <si>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</si>
  <si>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</si>
  <si>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</si>
  <si>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</si>
  <si>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</si>
  <si>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</si>
  <si>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</si>
  <si>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</si>
  <si>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</si>
  <si>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</si>
  <si>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</si>
  <si>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</si>
  <si>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</si>
  <si>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</si>
  <si>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</si>
  <si>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</si>
  <si>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</si>
  <si>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</si>
  <si>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</si>
  <si>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</si>
  <si>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</si>
  <si>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</si>
  <si>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</si>
  <si>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</si>
  <si>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</si>
  <si>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</si>
  <si>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</si>
  <si>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</si>
  <si>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</si>
  <si>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</si>
  <si>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</si>
  <si>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</si>
  <si>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</si>
  <si>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</si>
  <si>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</si>
  <si>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</si>
  <si>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</si>
  <si>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</si>
  <si>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</si>
  <si>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</si>
  <si>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</si>
  <si>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</si>
  <si>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</si>
  <si>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</si>
  <si>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</si>
  <si>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</si>
  <si>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</si>
  <si>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</si>
  <si>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</si>
  <si>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</si>
  <si>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</si>
  <si>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</si>
  <si>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</si>
  <si>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</si>
  <si>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</si>
  <si>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</si>
  <si>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</si>
  <si>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</si>
  <si>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</si>
  <si>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</si>
  <si>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</si>
  <si>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</si>
  <si>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</si>
  <si>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</si>
  <si>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</si>
  <si>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</si>
  <si>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</si>
  <si>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</si>
  <si>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</si>
  <si>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</si>
  <si>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</si>
  <si>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</si>
  <si>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</si>
  <si>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</si>
  <si>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</si>
  <si>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</si>
  <si>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</si>
  <si>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</si>
  <si>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</si>
  <si>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</si>
  <si>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</si>
  <si>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</si>
  <si>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</si>
  <si>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</si>
  <si>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</si>
  <si>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</si>
  <si>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</si>
  <si>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</si>
  <si>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</si>
  <si>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</si>
  <si>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</si>
  <si>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</si>
  <si>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</si>
  <si>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</si>
  <si>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</si>
  <si>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</si>
  <si>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</si>
  <si>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</si>
  <si>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</si>
  <si>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</si>
  <si>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</si>
  <si>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</si>
  <si>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</si>
  <si>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</si>
  <si>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</si>
  <si>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</si>
  <si>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</si>
  <si>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</si>
  <si>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</si>
  <si>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</si>
  <si>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</si>
  <si>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</si>
  <si>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</si>
  <si>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</si>
  <si>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</si>
  <si>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</si>
  <si>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</si>
  <si>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</si>
  <si>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</si>
  <si>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</si>
  <si>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</si>
  <si>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</si>
  <si>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</si>
  <si>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</si>
  <si>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</si>
  <si>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</si>
  <si>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</si>
  <si>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</si>
  <si>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</si>
  <si>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</si>
  <si>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</si>
  <si>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</si>
  <si>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</si>
  <si>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</si>
  <si>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</si>
  <si>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</si>
  <si>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</si>
  <si>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</si>
  <si>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</si>
  <si>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</si>
  <si>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</si>
  <si>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</si>
  <si>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</si>
  <si>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</si>
  <si>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</si>
  <si>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</si>
  <si>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</si>
  <si>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</si>
  <si>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</si>
  <si>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</si>
  <si>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</si>
  <si>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</si>
  <si>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</si>
  <si>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</si>
  <si>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</si>
  <si>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</si>
  <si>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</si>
  <si>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</si>
  <si>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</si>
  <si>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</si>
  <si>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</si>
  <si>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</si>
  <si>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</si>
  <si>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</si>
  <si>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</si>
  <si>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</si>
  <si>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</si>
  <si>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</si>
  <si>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</si>
  <si>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</si>
  <si>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</si>
  <si>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</si>
  <si>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</si>
  <si>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</si>
  <si>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</si>
  <si>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</si>
  <si>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</si>
  <si>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</si>
  <si>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</si>
  <si>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</si>
  <si>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</si>
  <si>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</si>
  <si>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</si>
  <si>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</si>
  <si>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</si>
  <si>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</si>
  <si>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</si>
  <si>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</si>
  <si>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</si>
  <si>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</si>
  <si>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</si>
  <si>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</si>
  <si>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</si>
  <si>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</si>
  <si>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</si>
  <si>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</si>
  <si>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</si>
  <si>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</si>
  <si>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</si>
  <si>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</si>
  <si>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</si>
  <si>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</si>
  <si>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</si>
  <si>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</si>
  <si>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</si>
  <si>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</si>
  <si>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</si>
  <si>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</si>
  <si>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</si>
  <si>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</si>
  <si>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</si>
  <si>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</si>
  <si>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</si>
  <si>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</si>
  <si>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</si>
  <si>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</si>
  <si>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</si>
  <si>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</si>
  <si>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</si>
  <si>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</si>
  <si>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</si>
  <si>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</si>
  <si>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</si>
  <si>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</si>
  <si>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</si>
  <si>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</si>
  <si>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</si>
  <si>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</si>
  <si>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</si>
  <si>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</si>
  <si>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</si>
  <si>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</si>
  <si>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</si>
  <si>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</si>
  <si>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</si>
  <si>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</si>
  <si>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</si>
  <si>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</si>
  <si>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</si>
  <si>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</si>
  <si>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</si>
  <si>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</si>
  <si>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</si>
  <si>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</si>
  <si>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</si>
  <si>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</si>
  <si>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</si>
  <si>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</si>
  <si>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</si>
  <si>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</si>
  <si>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</si>
  <si>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</si>
  <si>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</si>
  <si>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</si>
  <si>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</si>
  <si>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</si>
  <si>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</si>
  <si>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</si>
  <si>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</si>
  <si>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</si>
  <si>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</si>
  <si>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</si>
  <si>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</si>
  <si>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</si>
  <si>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</si>
  <si>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</si>
  <si>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</si>
  <si>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</si>
  <si>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</si>
  <si>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</si>
  <si>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</si>
  <si>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</si>
  <si>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</si>
  <si>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</si>
  <si>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</si>
  <si>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</si>
  <si>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</si>
  <si>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</si>
  <si>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</si>
  <si>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</si>
  <si>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</si>
  <si>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</si>
  <si>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</si>
  <si>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</si>
  <si>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</si>
  <si>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</si>
  <si>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</si>
  <si>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</si>
  <si>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</si>
  <si>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</si>
  <si>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</si>
  <si>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</si>
  <si>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</si>
  <si>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</si>
  <si>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</si>
  <si>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</si>
  <si>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</si>
  <si>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</si>
  <si>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</si>
  <si>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</si>
  <si>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</si>
  <si>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</si>
  <si>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</si>
  <si>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</si>
  <si>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</si>
  <si>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</si>
  <si>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</si>
  <si>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</si>
  <si>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</si>
  <si>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</si>
  <si>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</si>
  <si>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</si>
  <si>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</si>
  <si>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</si>
  <si>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</si>
  <si>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</si>
  <si>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</si>
  <si>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</si>
  <si>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</si>
  <si>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</si>
  <si>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</si>
  <si>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</si>
  <si>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</si>
  <si>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</si>
  <si>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</si>
  <si>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</si>
  <si>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</si>
  <si>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</si>
  <si>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</si>
  <si>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</si>
  <si>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</si>
  <si>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</si>
  <si>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</si>
  <si>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</si>
  <si>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</si>
  <si>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</si>
  <si>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</si>
  <si>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</si>
  <si>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</si>
  <si>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</si>
  <si>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</si>
  <si>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</si>
  <si>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</si>
  <si>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</si>
  <si>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</si>
  <si>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</si>
  <si>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</si>
  <si>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</si>
  <si>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</si>
  <si>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</si>
  <si>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</si>
  <si>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</si>
  <si>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</si>
  <si>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</si>
  <si>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</si>
  <si>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</si>
  <si>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</si>
  <si>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</si>
  <si>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</si>
  <si>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</si>
  <si>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</si>
  <si>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</si>
  <si>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</si>
  <si>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</si>
  <si>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</si>
  <si>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</si>
  <si>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</si>
  <si>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</si>
  <si>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</si>
  <si>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</si>
  <si>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</si>
  <si>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</si>
  <si>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</si>
  <si>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</si>
  <si>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</si>
  <si>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</si>
  <si>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</si>
  <si>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</si>
  <si>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</si>
  <si>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</si>
  <si>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</si>
  <si>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</si>
  <si>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</si>
  <si>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</si>
  <si>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</si>
  <si>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</si>
  <si>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</si>
  <si>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</si>
  <si>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</si>
  <si>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</si>
  <si>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</si>
  <si>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</si>
  <si>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</si>
  <si>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</si>
  <si>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</si>
  <si>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</si>
  <si>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</si>
  <si>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</si>
  <si>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</si>
  <si>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</si>
  <si>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</si>
  <si>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</si>
  <si>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</si>
  <si>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</si>
  <si>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</si>
  <si>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</si>
  <si>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</si>
  <si>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</si>
  <si>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</si>
  <si>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</si>
  <si>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</si>
  <si>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</si>
  <si>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</si>
  <si>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</si>
  <si>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</si>
  <si>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</si>
  <si>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</si>
  <si>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</si>
  <si>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</si>
  <si>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</si>
  <si>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</si>
  <si>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</si>
  <si>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</si>
  <si>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</si>
  <si>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</si>
  <si>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</si>
  <si>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</si>
  <si>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</si>
  <si>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</si>
  <si>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</si>
  <si>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</si>
  <si>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</si>
  <si>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</si>
  <si>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</si>
  <si>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</si>
  <si>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</si>
  <si>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</si>
  <si>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</si>
  <si>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</si>
  <si>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</si>
  <si>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</si>
  <si>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</si>
  <si>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</si>
  <si>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</si>
  <si>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</si>
  <si>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</si>
  <si>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</si>
  <si>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</si>
  <si>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</si>
  <si>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</si>
  <si>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</si>
  <si>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</si>
  <si>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</si>
  <si>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</si>
  <si>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</si>
  <si>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</si>
  <si>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</si>
  <si>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</si>
  <si>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</si>
  <si>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</si>
  <si>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</si>
  <si>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</si>
  <si>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</si>
  <si>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</si>
  <si>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</si>
  <si>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</si>
  <si>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</si>
  <si>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</si>
  <si>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</si>
  <si>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</si>
  <si>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</si>
  <si>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</si>
  <si>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</si>
  <si>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</si>
  <si>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</si>
  <si>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</si>
  <si>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</si>
  <si>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</si>
  <si>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</si>
  <si>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</si>
  <si>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</si>
  <si>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</si>
  <si>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</si>
  <si>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</si>
  <si>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</si>
  <si>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</si>
  <si>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</si>
  <si>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</si>
  <si>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</si>
  <si>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</si>
  <si>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</si>
  <si>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</si>
  <si>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</si>
  <si>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</si>
  <si>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</si>
  <si>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</si>
  <si>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</si>
  <si>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</si>
  <si>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</si>
  <si>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</si>
  <si>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</si>
  <si>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</si>
  <si>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</si>
  <si>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</si>
  <si>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</si>
  <si>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</si>
  <si>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</si>
  <si>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</si>
  <si>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</si>
  <si>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</si>
  <si>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</si>
  <si>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</si>
  <si>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</si>
  <si>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</si>
  <si>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</si>
  <si>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</si>
  <si>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</si>
  <si>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</si>
  <si>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</si>
  <si>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</si>
  <si>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</si>
  <si>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</si>
  <si>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</si>
  <si>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</si>
  <si>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</si>
  <si>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</si>
  <si>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</si>
  <si>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</si>
  <si>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</si>
  <si>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</si>
  <si>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</si>
  <si>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</si>
  <si>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</si>
  <si>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</si>
  <si>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</si>
  <si>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</si>
  <si>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</si>
  <si>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</si>
  <si>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</si>
  <si>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</si>
  <si>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</si>
  <si>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</si>
  <si>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</si>
  <si>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</si>
  <si>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</si>
  <si>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</si>
  <si>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</si>
  <si>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</si>
  <si>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</si>
  <si>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</si>
  <si>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</si>
  <si>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</si>
  <si>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</si>
  <si>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</si>
  <si>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</si>
  <si>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</si>
  <si>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</si>
  <si>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</si>
  <si>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</si>
  <si>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</si>
  <si>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</si>
  <si>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</si>
  <si>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</si>
  <si>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</si>
  <si>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</si>
  <si>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</si>
  <si>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</si>
  <si>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</si>
  <si>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</si>
  <si>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</si>
  <si>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</si>
  <si>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</si>
  <si>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</si>
  <si>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</si>
  <si>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</si>
  <si>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</si>
  <si>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</si>
  <si>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</si>
  <si>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</si>
  <si>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</si>
  <si>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</si>
  <si>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</si>
  <si>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</si>
  <si>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</si>
  <si>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</si>
  <si>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</si>
  <si>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</si>
  <si>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</si>
  <si>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</si>
  <si>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</si>
  <si>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</si>
  <si>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</si>
  <si>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</si>
  <si>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</si>
  <si>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</si>
  <si>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</si>
  <si>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</si>
  <si>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</si>
  <si>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</si>
  <si>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</si>
  <si>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</si>
  <si>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</si>
  <si>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</si>
  <si>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</si>
  <si>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</si>
  <si>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</si>
  <si>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</si>
  <si>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</si>
  <si>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</si>
  <si>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</si>
  <si>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</si>
  <si>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</si>
  <si>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</si>
  <si>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</si>
  <si>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</si>
  <si>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</si>
  <si>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</si>
  <si>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</si>
  <si>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</si>
  <si>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</si>
  <si>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</si>
  <si>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</si>
  <si>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</si>
  <si>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</si>
  <si>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</si>
  <si>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</si>
  <si>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</si>
  <si>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</si>
  <si>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</si>
  <si>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</si>
  <si>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</si>
  <si>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</si>
  <si>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</si>
  <si>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</si>
  <si>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</si>
  <si>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</si>
  <si>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</si>
  <si>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</si>
  <si>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</si>
  <si>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</si>
  <si>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</si>
  <si>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</si>
  <si>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</si>
  <si>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</si>
  <si>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</si>
  <si>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</si>
  <si>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</si>
  <si>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</si>
  <si>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</si>
  <si>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</si>
  <si>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</si>
  <si>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</si>
  <si>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</si>
  <si>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</si>
  <si>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</si>
  <si>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</si>
  <si>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</si>
  <si>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</si>
  <si>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</si>
  <si>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</si>
  <si>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</si>
  <si>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</si>
  <si>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</si>
  <si>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</si>
  <si>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</si>
  <si>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</si>
  <si>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</si>
  <si>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</si>
  <si>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</si>
  <si>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</si>
  <si>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</si>
  <si>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</si>
  <si>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</si>
  <si>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</si>
  <si>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</si>
  <si>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</si>
  <si>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</si>
  <si>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</si>
  <si>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</si>
  <si>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</si>
  <si>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</si>
  <si>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</si>
  <si>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</si>
  <si>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</si>
  <si>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</si>
  <si>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</si>
  <si>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</si>
  <si>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</si>
  <si>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</si>
  <si>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</si>
  <si>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</si>
  <si>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</si>
  <si>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</si>
  <si>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</si>
  <si>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</si>
  <si>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</si>
  <si>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</si>
  <si>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</si>
  <si>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</si>
  <si>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</si>
  <si>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</si>
  <si>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</si>
  <si>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</si>
  <si>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</si>
  <si>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</si>
  <si>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</si>
  <si>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</si>
  <si>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</si>
  <si>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</si>
  <si>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</si>
  <si>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</si>
  <si>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</si>
  <si>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</si>
  <si>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</si>
  <si>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</si>
  <si>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</si>
  <si>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</si>
  <si>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</si>
  <si>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</si>
  <si>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</si>
  <si>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</si>
  <si>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</si>
  <si>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</si>
  <si>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</si>
  <si>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</si>
  <si>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</si>
  <si>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</si>
  <si>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</si>
  <si>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</si>
  <si>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</si>
  <si>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</si>
  <si>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</si>
  <si>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</si>
  <si>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</si>
  <si>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</si>
  <si>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</si>
  <si>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</si>
  <si>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</si>
  <si>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</si>
  <si>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</si>
  <si>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</si>
  <si>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</si>
  <si>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</si>
  <si>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</si>
  <si>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</si>
  <si>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</si>
  <si>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</si>
  <si>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</si>
  <si>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</si>
  <si>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</si>
  <si>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</si>
  <si>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</si>
  <si>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</si>
  <si>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</si>
  <si>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</si>
  <si>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</si>
  <si>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</si>
  <si>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</si>
  <si>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</si>
  <si>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</si>
  <si>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</si>
  <si>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</si>
  <si>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</si>
  <si>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</si>
  <si>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</si>
  <si>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</si>
  <si>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</si>
  <si>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</si>
  <si>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</si>
  <si>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</si>
  <si>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</si>
  <si>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</si>
  <si>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</si>
  <si>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</si>
  <si>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</si>
  <si>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</si>
  <si>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</si>
  <si>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</si>
  <si>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</si>
  <si>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</si>
  <si>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</si>
  <si>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</si>
  <si>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</si>
  <si>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</si>
  <si>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</si>
  <si>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</si>
  <si>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</si>
  <si>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</si>
  <si>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</si>
  <si>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</si>
  <si>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</si>
  <si>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</si>
  <si>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</si>
  <si>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</si>
  <si>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</si>
  <si>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</si>
  <si>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</si>
  <si>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</si>
  <si>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</si>
  <si>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</si>
  <si>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</si>
  <si>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</si>
  <si>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</si>
  <si>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</si>
  <si>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</si>
  <si>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</si>
  <si>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</si>
  <si>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</si>
  <si>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</si>
  <si>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</si>
  <si>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</si>
  <si>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</si>
  <si>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</si>
  <si>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</si>
  <si>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</si>
  <si>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</si>
  <si>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</si>
  <si>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</si>
  <si>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</si>
  <si>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</si>
  <si>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</si>
  <si>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</si>
  <si>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</si>
  <si>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</si>
  <si>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</si>
  <si>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</si>
  <si>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</si>
  <si>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</si>
  <si>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</si>
  <si>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</si>
  <si>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</si>
  <si>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</si>
  <si>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</si>
  <si>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</si>
  <si>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</si>
  <si>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</si>
  <si>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</si>
  <si>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</si>
  <si>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</si>
  <si>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</si>
  <si>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</si>
  <si>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</si>
  <si>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</si>
  <si>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</si>
  <si>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</si>
  <si>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</si>
  <si>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</si>
  <si>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</si>
  <si>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</si>
  <si>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</si>
  <si>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</si>
  <si>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</si>
  <si>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</si>
  <si>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</si>
  <si>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</si>
  <si>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</si>
  <si>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</si>
  <si>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</si>
  <si>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</si>
  <si>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</si>
  <si>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</si>
  <si>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</si>
  <si>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</si>
  <si>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</si>
  <si>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</si>
  <si>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</si>
  <si>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</si>
  <si>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</si>
  <si>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</si>
  <si>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</si>
  <si>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</si>
  <si>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</si>
  <si>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</si>
  <si>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</si>
  <si>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</si>
  <si>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</si>
  <si>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</si>
  <si>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</si>
  <si>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</si>
  <si>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</si>
  <si>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</si>
  <si>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</si>
  <si>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</si>
  <si>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</si>
  <si>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</si>
  <si>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</si>
  <si>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</si>
  <si>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</si>
  <si>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</si>
  <si>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</si>
  <si>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</si>
  <si>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</si>
  <si>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</si>
  <si>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</si>
  <si>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</si>
  <si>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</si>
  <si>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</si>
  <si>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</si>
  <si>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</si>
  <si>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</si>
  <si>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</si>
  <si>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</si>
  <si>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</si>
  <si>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</si>
  <si>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</si>
  <si>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</si>
  <si>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</si>
  <si>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</si>
  <si>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</si>
  <si>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</si>
  <si>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</si>
  <si>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</si>
  <si>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</si>
  <si>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</si>
  <si>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</si>
  <si>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</si>
  <si>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</si>
  <si>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</si>
  <si>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</si>
  <si>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</si>
  <si>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</si>
  <si>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</si>
  <si>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</si>
  <si>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</si>
  <si>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</si>
  <si>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</si>
  <si>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</si>
  <si>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</si>
  <si>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</si>
  <si>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</si>
  <si>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</si>
  <si>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</si>
  <si>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</si>
  <si>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</si>
  <si>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</si>
  <si>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</si>
  <si>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</si>
  <si>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</si>
  <si>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</si>
  <si>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</si>
  <si>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</si>
  <si>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</si>
  <si>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</si>
  <si>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</si>
  <si>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</si>
  <si>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</si>
  <si>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</si>
  <si>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</si>
  <si>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</si>
  <si>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</si>
  <si>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</si>
  <si>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</si>
  <si>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</si>
  <si>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</si>
  <si>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</si>
  <si>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</si>
  <si>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</si>
  <si>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</si>
  <si>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</si>
  <si>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</si>
  <si>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</si>
  <si>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</si>
  <si>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</si>
  <si>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</si>
  <si>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</si>
  <si>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</si>
  <si>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</si>
  <si>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</si>
  <si>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</si>
  <si>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</si>
  <si>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</si>
  <si>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</si>
  <si>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</si>
  <si>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</si>
  <si>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</si>
  <si>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</si>
  <si>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</si>
  <si>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</si>
  <si>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</si>
  <si>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</si>
  <si>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</si>
  <si>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</si>
  <si>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</si>
  <si>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</si>
  <si>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</si>
  <si>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</si>
  <si>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</si>
  <si>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</si>
  <si>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</si>
  <si>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</si>
  <si>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</si>
  <si>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</si>
  <si>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</si>
  <si>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</si>
  <si>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</si>
  <si>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</si>
  <si>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</si>
  <si>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</si>
  <si>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</si>
  <si>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</si>
  <si>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</si>
  <si>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</si>
  <si>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</si>
  <si>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</si>
  <si>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</si>
  <si>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</si>
  <si>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</si>
  <si>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</si>
  <si>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</si>
  <si>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</si>
  <si>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</si>
  <si>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</si>
  <si>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</si>
  <si>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</si>
  <si>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</si>
  <si>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</si>
  <si>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</si>
  <si>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</si>
  <si>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</si>
  <si>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</si>
  <si>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</si>
  <si>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</si>
  <si>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</si>
  <si>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</si>
  <si>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</si>
  <si>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</si>
  <si>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</si>
  <si>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</si>
  <si>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</si>
  <si>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</si>
  <si>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</si>
  <si>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</si>
  <si>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</si>
  <si>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</si>
  <si>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</si>
  <si>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</si>
  <si>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</si>
  <si>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</si>
  <si>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</si>
  <si>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</si>
  <si>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</si>
  <si>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</si>
  <si>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</si>
  <si>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</si>
  <si>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</si>
  <si>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</si>
  <si>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</si>
  <si>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</si>
  <si>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</si>
  <si>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</si>
  <si>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</si>
  <si>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</si>
  <si>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</si>
  <si>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</si>
  <si>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</si>
  <si>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</si>
  <si>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</si>
  <si>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</si>
  <si>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</si>
  <si>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</si>
  <si>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</si>
  <si>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</si>
  <si>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</si>
  <si>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</si>
  <si>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</si>
  <si>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</si>
  <si>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</si>
  <si>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</si>
  <si>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</si>
  <si>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</si>
  <si>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</si>
  <si>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</si>
  <si>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</si>
  <si>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</si>
  <si>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</si>
  <si>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</si>
  <si>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</si>
  <si>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</si>
  <si>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</si>
  <si>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</si>
  <si>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</si>
  <si>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</si>
  <si>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</si>
  <si>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</si>
  <si>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</si>
  <si>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</si>
  <si>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</si>
  <si>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</si>
  <si>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</si>
  <si>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</si>
  <si>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</si>
  <si>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</si>
  <si>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</si>
  <si>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</si>
  <si>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</si>
  <si>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</si>
  <si>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</si>
  <si>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</si>
  <si>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</si>
  <si>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</si>
  <si>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</si>
  <si>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</si>
  <si>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</si>
  <si>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</si>
  <si>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</si>
  <si>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</si>
  <si>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</si>
  <si>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</si>
  <si>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</si>
  <si>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</si>
  <si>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</si>
  <si>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</si>
  <si>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</si>
  <si>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</si>
  <si>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</si>
  <si>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</si>
  <si>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</si>
  <si>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</si>
  <si>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</si>
  <si>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</si>
  <si>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</si>
  <si>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</si>
  <si>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</si>
  <si>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</si>
  <si>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</si>
  <si>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</si>
  <si>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</si>
  <si>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</si>
  <si>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</si>
  <si>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</si>
  <si>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</si>
  <si>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</si>
  <si>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</si>
  <si>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</si>
  <si>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</si>
  <si>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</si>
  <si>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</si>
  <si>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</si>
  <si>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</si>
  <si>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</si>
  <si>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</si>
  <si>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</si>
  <si>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</si>
  <si>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</si>
  <si>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</si>
  <si>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</si>
  <si>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</si>
  <si>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</si>
  <si>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</si>
  <si>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</si>
  <si>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</si>
  <si>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</si>
  <si>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</si>
  <si>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</si>
  <si>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</si>
  <si>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</si>
  <si>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</si>
  <si>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</si>
  <si>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</si>
  <si>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</si>
  <si>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</si>
  <si>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</si>
  <si>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</si>
  <si>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</si>
  <si>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</si>
  <si>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</si>
  <si>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</si>
  <si>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</si>
  <si>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</si>
  <si>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</si>
  <si>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</si>
  <si>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</si>
  <si>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</si>
  <si>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</si>
  <si>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</si>
  <si>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</si>
  <si>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</si>
  <si>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</si>
  <si>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</si>
  <si>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</si>
  <si>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</si>
  <si>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</si>
  <si>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</si>
  <si>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</si>
  <si>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</si>
  <si>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</si>
  <si>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</si>
  <si>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</si>
  <si>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</si>
  <si>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</si>
  <si>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</si>
  <si>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</si>
  <si>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</si>
  <si>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</si>
  <si>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</si>
  <si>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</si>
  <si>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</si>
  <si>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</si>
  <si>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</si>
  <si>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</si>
  <si>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</si>
  <si>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</si>
  <si>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</si>
  <si>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</si>
  <si>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</si>
  <si>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</si>
  <si>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</si>
  <si>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</si>
  <si>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</si>
  <si>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</si>
  <si>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</si>
  <si>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</si>
  <si>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</si>
  <si>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</si>
  <si>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</si>
  <si>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</si>
  <si>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</si>
  <si>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</si>
  <si>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</si>
  <si>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</si>
  <si>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</si>
  <si>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</si>
  <si>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</si>
  <si>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</si>
  <si>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</si>
  <si>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</si>
  <si>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</si>
  <si>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</si>
  <si>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</si>
  <si>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</si>
  <si>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</si>
  <si>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</si>
  <si>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</si>
  <si>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</si>
  <si>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</si>
  <si>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</si>
  <si>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</si>
  <si>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</si>
  <si>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</si>
  <si>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</si>
  <si>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</si>
  <si>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</si>
  <si>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</si>
  <si>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</si>
  <si>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</si>
  <si>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</si>
  <si>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</si>
  <si>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</si>
  <si>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</si>
  <si>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</si>
  <si>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</si>
  <si>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</si>
  <si>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</si>
  <si>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</si>
  <si>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</si>
  <si>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</si>
  <si>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</si>
  <si>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</si>
  <si>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</si>
  <si>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</si>
  <si>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</si>
  <si>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</si>
  <si>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</si>
  <si>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</si>
  <si>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</si>
  <si>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</si>
  <si>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</si>
  <si>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</si>
  <si>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</si>
  <si>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</si>
  <si>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</si>
  <si>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</si>
  <si>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</si>
  <si>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</si>
  <si>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</si>
  <si>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</si>
  <si>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</si>
  <si>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</si>
  <si>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</si>
  <si>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</si>
  <si>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</si>
  <si>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</si>
  <si>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</si>
  <si>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</si>
  <si>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</si>
  <si>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</si>
  <si>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</si>
  <si>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</si>
  <si>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</si>
  <si>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</si>
  <si>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</si>
  <si>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</si>
  <si>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</si>
  <si>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</si>
  <si>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</si>
  <si>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</si>
  <si>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</si>
  <si>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</si>
  <si>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</si>
  <si>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</si>
  <si>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</si>
  <si>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</si>
  <si>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</si>
  <si>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</si>
  <si>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</si>
  <si>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</si>
  <si>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</si>
  <si>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</si>
  <si>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</si>
  <si>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</si>
  <si>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</si>
  <si>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</si>
  <si>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</si>
  <si>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</si>
  <si>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</si>
  <si>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</si>
  <si>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</si>
  <si>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</si>
  <si>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</si>
  <si>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</si>
  <si>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</si>
  <si>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</si>
  <si>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</si>
  <si>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</si>
  <si>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</si>
  <si>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</si>
  <si>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</si>
  <si>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</si>
  <si>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</si>
  <si>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</si>
  <si>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</si>
  <si>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</si>
  <si>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</si>
  <si>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</si>
  <si>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</si>
  <si>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</si>
  <si>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</si>
  <si>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</si>
  <si>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</si>
  <si>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</si>
  <si>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</si>
  <si>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</si>
  <si>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</si>
  <si>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</si>
  <si>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</si>
  <si>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</si>
  <si>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</si>
  <si>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</si>
  <si>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</si>
  <si>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</si>
  <si>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</si>
  <si>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</si>
  <si>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</si>
  <si>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</si>
  <si>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</si>
  <si>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</si>
  <si>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</si>
  <si>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</si>
  <si>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</si>
  <si>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</si>
  <si>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</si>
  <si>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</si>
  <si>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</si>
  <si>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</si>
  <si>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</si>
  <si>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</si>
  <si>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</si>
  <si>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</si>
  <si>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</si>
  <si>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</si>
  <si>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</si>
  <si>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</si>
  <si>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</si>
  <si>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</si>
  <si>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</si>
  <si>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</si>
  <si>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</si>
  <si>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</si>
  <si>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</si>
  <si>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</si>
  <si>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</si>
  <si>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</si>
  <si>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</si>
  <si>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</si>
  <si>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</si>
  <si>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</si>
  <si>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</si>
  <si>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</si>
  <si>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</si>
  <si>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</si>
  <si>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</si>
  <si>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</si>
  <si>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</si>
  <si>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</si>
  <si>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</si>
  <si>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</si>
  <si>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</si>
  <si>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</si>
  <si>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</si>
  <si>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</si>
  <si>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</si>
  <si>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</si>
  <si>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</si>
  <si>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</si>
  <si>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</si>
  <si>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</si>
  <si>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</si>
  <si>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</si>
  <si>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</si>
  <si>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</si>
  <si>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</si>
  <si>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</si>
  <si>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</si>
  <si>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</si>
  <si>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</si>
  <si>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</si>
  <si>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</si>
  <si>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</si>
  <si>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</si>
  <si>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</si>
  <si>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</si>
  <si>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</si>
  <si>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</si>
  <si>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</si>
  <si>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</si>
  <si>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</si>
  <si>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</si>
  <si>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</si>
  <si>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</si>
  <si>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</si>
  <si>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</si>
  <si>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</si>
  <si>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</si>
  <si>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</si>
  <si>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</si>
  <si>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</si>
  <si>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</si>
  <si>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</si>
  <si>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</si>
  <si>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</si>
  <si>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</si>
  <si>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</si>
  <si>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</si>
  <si>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</si>
  <si>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</si>
  <si>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</si>
  <si>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</si>
  <si>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</si>
  <si>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</si>
  <si>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</si>
  <si>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</si>
  <si>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</si>
  <si>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</si>
  <si>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</si>
  <si>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</si>
  <si>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</si>
  <si>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</si>
  <si>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</si>
  <si>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</si>
  <si>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</si>
  <si>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</si>
  <si>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</si>
  <si>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</si>
  <si>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</si>
  <si>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</si>
  <si>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</si>
  <si>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</si>
  <si>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</si>
  <si>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</si>
  <si>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</si>
  <si>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</si>
  <si>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</si>
  <si>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</si>
  <si>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</si>
  <si>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</si>
  <si>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</si>
  <si>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</si>
  <si>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</si>
  <si>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</si>
  <si>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</si>
  <si>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</si>
  <si>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</si>
  <si>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</si>
  <si>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</si>
  <si>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</si>
  <si>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</si>
  <si>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</si>
  <si>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</si>
  <si>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</si>
  <si>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</si>
  <si>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</si>
  <si>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</si>
  <si>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</si>
  <si>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</si>
  <si>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</si>
  <si>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</si>
  <si>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</si>
  <si>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</si>
  <si>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</si>
  <si>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</si>
  <si>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</si>
  <si>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</si>
  <si>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</si>
  <si>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</si>
  <si>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</si>
  <si>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</si>
  <si>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</si>
  <si>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</si>
  <si>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</si>
  <si>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</si>
  <si>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</si>
  <si>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</si>
  <si>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</si>
  <si>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</si>
  <si>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</si>
  <si>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</si>
  <si>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</si>
  <si>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</si>
  <si>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</si>
  <si>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</si>
  <si>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</si>
  <si>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</si>
  <si>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</si>
  <si>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</si>
  <si>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</si>
  <si>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</si>
  <si>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</si>
  <si>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</si>
  <si>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</si>
  <si>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</si>
  <si>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</si>
  <si>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</si>
  <si>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</si>
  <si>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</si>
  <si>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</si>
  <si>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</si>
  <si>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</si>
  <si>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</si>
  <si>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</si>
  <si>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</si>
  <si>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</si>
  <si>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</si>
  <si>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</si>
  <si>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</si>
  <si>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</si>
  <si>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</si>
  <si>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</si>
  <si>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</si>
  <si>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</si>
  <si>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</si>
  <si>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</si>
  <si>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</si>
  <si>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</si>
  <si>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</si>
  <si>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</si>
  <si>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</si>
  <si>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</si>
  <si>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</si>
  <si>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</si>
  <si>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</si>
  <si>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</si>
  <si>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</si>
  <si>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</si>
  <si>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</si>
  <si>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</si>
  <si>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</si>
  <si>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</si>
  <si>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</si>
  <si>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</si>
  <si>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</si>
  <si>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</si>
  <si>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</si>
  <si>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</si>
  <si>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</si>
  <si>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</si>
  <si>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</si>
  <si>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</si>
  <si>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</si>
  <si>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</si>
  <si>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</si>
  <si>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</si>
  <si>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</si>
  <si>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</si>
  <si>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</si>
  <si>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</si>
  <si>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</si>
  <si>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</si>
  <si>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</si>
  <si>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</si>
  <si>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</si>
  <si>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</si>
  <si>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</si>
  <si>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</si>
  <si>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</si>
  <si>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</si>
  <si>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</si>
  <si>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</si>
  <si>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</si>
  <si>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</si>
  <si>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</si>
  <si>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</si>
  <si>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</si>
  <si>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</si>
  <si>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</si>
  <si>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</si>
  <si>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</si>
  <si>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</si>
  <si>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</si>
  <si>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</si>
  <si>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</si>
  <si>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</si>
  <si>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</si>
  <si>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</si>
  <si>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</si>
  <si>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</si>
  <si>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</si>
  <si>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</si>
  <si>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</si>
  <si>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</si>
  <si>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</si>
  <si>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</si>
  <si>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</si>
  <si>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</si>
  <si>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</si>
  <si>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</si>
  <si>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</si>
  <si>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</si>
  <si>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</si>
  <si>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</si>
  <si>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</si>
  <si>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</si>
  <si>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</si>
  <si>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</si>
  <si>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</si>
  <si>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</si>
  <si>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</si>
  <si>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</si>
  <si>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</si>
  <si>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</si>
  <si>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</si>
  <si>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</si>
  <si>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</si>
  <si>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</si>
  <si>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</si>
  <si>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</si>
  <si>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</si>
  <si>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</si>
  <si>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</si>
  <si>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</si>
  <si>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</si>
  <si>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</si>
  <si>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</si>
  <si>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</si>
  <si>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</si>
  <si>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</si>
  <si>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</si>
  <si>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</si>
  <si>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</si>
  <si>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</si>
  <si>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</si>
  <si>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</si>
  <si>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</si>
  <si>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</si>
  <si>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</si>
  <si>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</si>
  <si>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</si>
  <si>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</si>
  <si>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</si>
  <si>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</si>
  <si>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</si>
  <si>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</si>
  <si>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</si>
  <si>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</si>
  <si>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</si>
  <si>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</si>
  <si>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</si>
  <si>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</si>
  <si>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</si>
  <si>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</si>
  <si>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</si>
  <si>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</si>
  <si>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</si>
  <si>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</si>
  <si>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</si>
  <si>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</si>
  <si>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</si>
  <si>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</si>
  <si>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</si>
  <si>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</si>
  <si>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</si>
  <si>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</si>
  <si>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</si>
  <si>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</si>
  <si>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</si>
  <si>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</si>
  <si>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</si>
  <si>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</si>
  <si>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</si>
  <si>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</si>
  <si>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</si>
  <si>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</si>
  <si>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</si>
  <si>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</si>
  <si>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</si>
  <si>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</si>
  <si>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</si>
  <si>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</si>
  <si>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</si>
  <si>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</si>
  <si>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</si>
  <si>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</si>
  <si>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</si>
  <si>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</si>
  <si>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</si>
  <si>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</si>
  <si>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</si>
  <si>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</si>
  <si>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</si>
  <si>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</si>
  <si>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</si>
  <si>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</si>
  <si>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</si>
  <si>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</si>
  <si>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</si>
  <si>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</si>
  <si>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</si>
  <si>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</si>
  <si>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</si>
  <si>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</si>
  <si>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</si>
  <si>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</si>
  <si>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</si>
  <si>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</si>
  <si>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</si>
  <si>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</si>
  <si>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</si>
  <si>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</si>
  <si>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</si>
  <si>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</si>
  <si>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</si>
  <si>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</si>
  <si>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</si>
  <si>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</si>
  <si>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</si>
  <si>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</si>
  <si>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</si>
  <si>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</si>
  <si>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</si>
  <si>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</si>
  <si>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</si>
  <si>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</si>
  <si>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</si>
  <si>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</si>
  <si>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</si>
  <si>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</si>
  <si>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</si>
  <si>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</si>
  <si>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</si>
  <si>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</si>
  <si>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</si>
  <si>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</si>
  <si>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</si>
  <si>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</si>
  <si>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</si>
  <si>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</si>
  <si>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</si>
  <si>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</si>
  <si>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</si>
  <si>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</si>
  <si>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</si>
  <si>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</si>
  <si>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</si>
  <si>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</si>
  <si>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</si>
  <si>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</si>
  <si>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</si>
  <si>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</si>
  <si>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</si>
  <si>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</si>
  <si>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</si>
  <si>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</si>
  <si>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</si>
  <si>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</si>
  <si>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</si>
  <si>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</si>
  <si>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</si>
  <si>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</si>
  <si>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</si>
  <si>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</si>
  <si>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</si>
  <si>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</si>
  <si>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</si>
  <si>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</si>
  <si>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</si>
  <si>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</si>
  <si>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</si>
  <si>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</si>
  <si>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</si>
  <si>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</si>
  <si>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</si>
  <si>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</si>
  <si>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</si>
  <si>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</si>
  <si>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</si>
  <si>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</si>
  <si>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</si>
  <si>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</si>
  <si>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</si>
  <si>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</si>
  <si>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</si>
  <si>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</si>
  <si>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</si>
  <si>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</si>
  <si>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</si>
  <si>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</si>
  <si>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</si>
  <si>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</si>
  <si>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</si>
  <si>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</si>
  <si>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</si>
  <si>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</si>
  <si>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</si>
  <si>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</si>
  <si>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</si>
  <si>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</si>
  <si>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</si>
  <si>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</si>
  <si>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</si>
  <si>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</si>
  <si>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</si>
  <si>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</si>
  <si>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</si>
  <si>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</si>
  <si>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</si>
  <si>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</si>
  <si>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</si>
  <si>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</si>
  <si>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</si>
  <si>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</si>
  <si>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</si>
  <si>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</si>
  <si>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</si>
  <si>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</si>
  <si>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</si>
  <si>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</si>
  <si>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</si>
  <si>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</si>
  <si>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</si>
  <si>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</si>
  <si>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</si>
  <si>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</si>
  <si>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</si>
  <si>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</si>
  <si>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</si>
  <si>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</si>
  <si>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</si>
  <si>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</si>
  <si>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</si>
  <si>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</si>
  <si>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</si>
  <si>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</si>
  <si>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</si>
  <si>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</si>
  <si>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</si>
  <si>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</si>
  <si>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</si>
  <si>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</si>
  <si>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</si>
  <si>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</si>
  <si>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</si>
  <si>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</si>
  <si>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</si>
  <si>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</si>
  <si>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</si>
  <si>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</si>
  <si>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</si>
  <si>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</si>
  <si>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</si>
  <si>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</si>
  <si>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</si>
  <si>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</si>
  <si>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</si>
  <si>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</si>
  <si>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</si>
  <si>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</si>
  <si>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</si>
  <si>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</si>
  <si>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</si>
  <si>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</si>
  <si>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</si>
  <si>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</si>
  <si>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</si>
  <si>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</si>
  <si>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</si>
  <si>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</si>
  <si>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</si>
  <si>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</si>
  <si>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</si>
  <si>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</si>
  <si>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</si>
  <si>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</si>
  <si>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</si>
  <si>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</si>
  <si>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</si>
  <si>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</si>
  <si>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</si>
  <si>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</si>
  <si>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</si>
  <si>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</si>
  <si>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</si>
  <si>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</si>
  <si>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</si>
  <si>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</si>
  <si>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</si>
  <si>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</si>
  <si>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</si>
  <si>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</si>
  <si>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</si>
  <si>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</si>
  <si>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</si>
  <si>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</si>
  <si>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</si>
  <si>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</si>
  <si>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</si>
  <si>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</si>
  <si>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</si>
  <si>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</si>
  <si>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</si>
  <si>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</si>
  <si>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</si>
  <si>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</si>
  <si>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</si>
  <si>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</si>
  <si>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</si>
  <si>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</si>
  <si>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</si>
  <si>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</si>
  <si>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</si>
  <si>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</si>
  <si>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</si>
  <si>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</si>
  <si>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</si>
  <si>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</si>
  <si>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</si>
  <si>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</si>
  <si>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</si>
  <si>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</si>
  <si>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</si>
  <si>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</si>
  <si>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</si>
  <si>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</si>
  <si>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</si>
  <si>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</si>
  <si>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</si>
  <si>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</si>
  <si>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</si>
  <si>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</si>
  <si>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</si>
  <si>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</si>
  <si>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</si>
  <si>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</si>
  <si>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</si>
  <si>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</si>
  <si>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</si>
  <si>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</si>
  <si>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</si>
  <si>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</si>
  <si>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</si>
  <si>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</si>
  <si>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</si>
  <si>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</si>
  <si>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</si>
  <si>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</si>
  <si>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</si>
  <si>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</si>
  <si>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</si>
  <si>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</si>
  <si>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</si>
  <si>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</si>
  <si>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</si>
  <si>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</si>
  <si>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</si>
  <si>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</si>
  <si>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</si>
  <si>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</si>
  <si>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</si>
  <si>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</si>
  <si>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</si>
  <si>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</si>
  <si>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</si>
  <si>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</si>
  <si>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</si>
  <si>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</si>
  <si>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</si>
  <si>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</si>
  <si>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</si>
  <si>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</si>
  <si>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</si>
  <si>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</si>
  <si>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</si>
  <si>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</si>
  <si>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</si>
  <si>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</si>
  <si>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</si>
  <si>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</si>
  <si>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</si>
  <si>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</si>
  <si>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</si>
  <si>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</si>
  <si>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</si>
  <si>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</si>
  <si>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</si>
  <si>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</si>
  <si>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</si>
  <si>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</si>
  <si>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</si>
  <si>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</si>
  <si>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</si>
  <si>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</si>
  <si>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</si>
  <si>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</si>
  <si>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</si>
  <si>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</si>
  <si>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</si>
  <si>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</si>
  <si>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</si>
  <si>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</si>
  <si>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</si>
  <si>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</si>
  <si>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</si>
  <si>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</si>
  <si>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</si>
  <si>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</si>
  <si>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</si>
  <si>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</si>
  <si>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</si>
  <si>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</si>
  <si>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</si>
  <si>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</si>
  <si>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</si>
  <si>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</si>
  <si>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</si>
  <si>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</si>
  <si>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</si>
  <si>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</si>
  <si>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</si>
  <si>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</si>
  <si>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</si>
  <si>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</si>
  <si>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</si>
  <si>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</si>
  <si>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</si>
  <si>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</si>
  <si>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</si>
  <si>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</si>
  <si>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</si>
  <si>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</si>
  <si>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</si>
  <si>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</si>
  <si>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</si>
  <si>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</si>
  <si>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</si>
  <si>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</si>
  <si>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</si>
  <si>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</si>
  <si>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</si>
  <si>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</si>
  <si>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</si>
  <si>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</si>
  <si>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</si>
  <si>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</si>
  <si>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</si>
  <si>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</si>
  <si>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</si>
  <si>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</si>
  <si>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</si>
  <si>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</si>
  <si>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</si>
  <si>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</si>
  <si>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</si>
  <si>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</si>
  <si>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</si>
  <si>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</si>
  <si>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</si>
  <si>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</si>
  <si>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</si>
  <si>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</si>
  <si>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</si>
  <si>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</si>
  <si>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</si>
  <si>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</si>
  <si>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</si>
  <si>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</si>
  <si>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</si>
  <si>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</si>
  <si>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</si>
  <si>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</si>
  <si>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</si>
  <si>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</si>
  <si>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</si>
  <si>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</si>
  <si>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</si>
  <si>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</si>
  <si>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</si>
  <si>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</si>
  <si>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</si>
  <si>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</si>
  <si>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</si>
  <si>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</si>
  <si>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</si>
  <si>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</si>
  <si>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</si>
  <si>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</si>
  <si>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</si>
  <si>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</si>
  <si>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</si>
  <si>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</si>
  <si>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</si>
  <si>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</si>
  <si>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</si>
  <si>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</si>
  <si>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</si>
  <si>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</si>
  <si>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</si>
  <si>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</si>
  <si>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</si>
  <si>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</si>
  <si>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</si>
  <si>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</si>
  <si>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</si>
  <si>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</si>
  <si>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</si>
  <si>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</si>
  <si>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</si>
  <si>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</si>
  <si>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</si>
  <si>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</si>
  <si>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</si>
  <si>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</si>
  <si>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</si>
  <si>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</si>
  <si>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</si>
  <si>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</si>
  <si>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</si>
  <si>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</si>
  <si>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</si>
  <si>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</si>
  <si>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</si>
  <si>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</si>
  <si>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</si>
  <si>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</si>
  <si>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</si>
  <si>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</si>
  <si>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</si>
  <si>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</si>
  <si>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</si>
  <si>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</si>
  <si>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</si>
  <si>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</si>
  <si>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</si>
  <si>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</si>
  <si>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</si>
  <si>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</si>
  <si>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</si>
  <si>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</si>
  <si>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</si>
  <si>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</si>
  <si>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</si>
  <si>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</si>
  <si>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</si>
  <si>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</si>
  <si>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</si>
  <si>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</si>
  <si>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</si>
  <si>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</si>
  <si>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</si>
  <si>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</si>
  <si>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</si>
  <si>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</si>
  <si>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</si>
  <si>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</si>
  <si>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</si>
  <si>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</si>
  <si>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</si>
  <si>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</si>
  <si>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</si>
  <si>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</si>
  <si>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</si>
  <si>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</si>
  <si>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</si>
  <si>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</si>
  <si>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</si>
  <si>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</si>
  <si>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</si>
  <si>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</si>
  <si>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</si>
  <si>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</si>
  <si>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</si>
  <si>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</si>
  <si>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</si>
  <si>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</si>
  <si>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</si>
  <si>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</si>
  <si>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</si>
  <si>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</si>
  <si>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</si>
  <si>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</si>
  <si>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</si>
  <si>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</si>
  <si>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</si>
  <si>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</si>
  <si>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</si>
  <si>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</si>
  <si>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</si>
  <si>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</si>
  <si>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</si>
  <si>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</si>
  <si>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</si>
  <si>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</si>
  <si>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</si>
  <si>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</si>
  <si>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</si>
  <si>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</si>
  <si>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</si>
  <si>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</si>
  <si>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</si>
  <si>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</si>
  <si>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</si>
  <si>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</si>
  <si>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</si>
  <si>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</si>
  <si>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</si>
  <si>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</si>
  <si>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</si>
  <si>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</si>
  <si>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</si>
  <si>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</si>
  <si>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</si>
  <si>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</si>
  <si>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</si>
  <si>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</si>
  <si>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</si>
  <si>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</si>
  <si>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</si>
  <si>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</si>
  <si>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</si>
  <si>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</si>
  <si>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</si>
  <si>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</si>
  <si>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</si>
  <si>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</si>
  <si>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</si>
  <si>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</si>
  <si>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</si>
  <si>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</si>
  <si>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</si>
  <si>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</si>
  <si>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</si>
  <si>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</si>
  <si>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</si>
  <si>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</si>
  <si>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</si>
  <si>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</si>
  <si>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</si>
  <si>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</si>
  <si>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</si>
  <si>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</si>
  <si>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</si>
  <si>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</si>
  <si>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</si>
  <si>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</si>
  <si>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</si>
  <si>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</si>
  <si>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</si>
  <si>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</si>
  <si>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</si>
  <si>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</si>
  <si>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</si>
  <si>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</si>
  <si>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</si>
  <si>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</si>
  <si>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</si>
  <si>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</si>
  <si>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</si>
  <si>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</si>
  <si>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</si>
  <si>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</si>
  <si>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</si>
  <si>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</si>
  <si>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</si>
  <si>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</si>
  <si>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</si>
  <si>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</si>
  <si>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</si>
  <si>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</si>
  <si>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</si>
  <si>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</si>
  <si>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</si>
  <si>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</si>
  <si>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</si>
  <si>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</si>
  <si>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</si>
  <si>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</si>
  <si>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</si>
  <si>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</si>
  <si>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</si>
  <si>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</si>
  <si>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</si>
  <si>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</si>
  <si>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</si>
  <si>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</si>
  <si>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</si>
  <si>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</si>
  <si>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</si>
  <si>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</si>
  <si>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</si>
  <si>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</si>
  <si>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</si>
  <si>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</si>
  <si>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</si>
  <si>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</si>
  <si>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</si>
  <si>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</si>
  <si>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</si>
  <si>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</si>
  <si>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</si>
  <si>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</si>
  <si>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</si>
  <si>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</si>
  <si>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</si>
  <si>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</si>
  <si>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</si>
  <si>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</si>
  <si>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</si>
  <si>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</si>
  <si>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</si>
  <si>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</si>
  <si>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</si>
  <si>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</si>
  <si>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</si>
  <si>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</si>
  <si>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</si>
  <si>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</si>
  <si>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</si>
  <si>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</si>
  <si>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</si>
  <si>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</si>
  <si>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</si>
  <si>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</si>
  <si>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</si>
  <si>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</si>
  <si>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</si>
  <si>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</si>
  <si>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</si>
  <si>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</si>
  <si>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</si>
  <si>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</si>
  <si>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</si>
  <si>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</si>
  <si>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</si>
  <si>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</si>
  <si>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</si>
  <si>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</si>
  <si>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</si>
  <si>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</si>
  <si>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</si>
  <si>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</si>
  <si>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</si>
  <si>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</si>
  <si>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</si>
  <si>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</si>
  <si>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</si>
  <si>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</si>
  <si>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</si>
  <si>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</si>
  <si>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</si>
  <si>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</si>
  <si>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</si>
  <si>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</si>
  <si>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</si>
  <si>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</si>
  <si>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</si>
  <si>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</si>
  <si>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</si>
  <si>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</si>
  <si>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</si>
  <si>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</si>
  <si>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</si>
  <si>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</si>
  <si>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</si>
  <si>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</si>
  <si>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</si>
  <si>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</si>
  <si>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</si>
  <si>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</si>
  <si>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</si>
  <si>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</si>
  <si>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</si>
  <si>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</si>
  <si>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</si>
  <si>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</si>
  <si>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</si>
  <si>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</si>
  <si>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</si>
  <si>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</si>
  <si>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</si>
  <si>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</si>
  <si>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</si>
  <si>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</si>
  <si>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</si>
  <si>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</si>
  <si>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</si>
  <si>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</si>
  <si>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</si>
  <si>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</si>
  <si>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</si>
  <si>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</si>
  <si>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</si>
  <si>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</si>
  <si>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</si>
  <si>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</si>
  <si>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</si>
  <si>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</si>
  <si>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</si>
  <si>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</si>
  <si>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</si>
  <si>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</si>
  <si>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</si>
  <si>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</si>
  <si>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</si>
  <si>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</si>
  <si>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</si>
  <si>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</si>
  <si>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</si>
  <si>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</si>
  <si>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</si>
  <si>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</si>
  <si>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</si>
  <si>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</si>
  <si>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</si>
  <si>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</si>
  <si>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</si>
  <si>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</si>
  <si>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</si>
  <si>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</si>
  <si>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</si>
  <si>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</si>
  <si>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</si>
  <si>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</si>
  <si>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</si>
  <si>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</si>
  <si>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</si>
  <si>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</si>
  <si>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</si>
  <si>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</si>
  <si>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</si>
  <si>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</si>
  <si>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</si>
  <si>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</si>
  <si>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</si>
  <si>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</si>
  <si>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</si>
  <si>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</si>
  <si>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</si>
  <si>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</si>
  <si>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</si>
  <si>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</si>
  <si>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</si>
  <si>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</si>
  <si>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</si>
  <si>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</si>
  <si>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</si>
  <si>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</si>
  <si>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</si>
  <si>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</si>
  <si>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</si>
  <si>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</si>
  <si>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</si>
  <si>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</si>
  <si>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</si>
  <si>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</si>
  <si>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</si>
  <si>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</si>
  <si>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</si>
  <si>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</si>
  <si>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</si>
  <si>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</si>
  <si>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</si>
  <si>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</si>
  <si>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</si>
  <si>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</si>
  <si>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</si>
  <si>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</si>
  <si>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</si>
  <si>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</si>
  <si>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</si>
  <si>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</si>
  <si>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</si>
  <si>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</si>
  <si>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</si>
  <si>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</si>
  <si>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</si>
  <si>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</si>
  <si>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</si>
  <si>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</si>
  <si>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</si>
  <si>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</si>
  <si>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</si>
  <si>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</si>
  <si>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</si>
  <si>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</si>
  <si>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</si>
  <si>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</si>
  <si>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</si>
  <si>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</si>
  <si>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</si>
  <si>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</si>
  <si>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</si>
  <si>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</si>
  <si>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</si>
  <si>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</si>
  <si>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</si>
  <si>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</si>
  <si>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</si>
  <si>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</si>
  <si>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</si>
  <si>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</si>
  <si>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</si>
  <si>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</si>
  <si>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</si>
  <si>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</si>
  <si>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</si>
  <si>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</si>
  <si>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</si>
  <si>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</si>
  <si>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</si>
  <si>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</si>
  <si>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</si>
  <si>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</si>
  <si>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</si>
  <si>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</si>
  <si>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</si>
  <si>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</si>
  <si>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</si>
  <si>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</si>
  <si>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</si>
  <si>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</si>
  <si>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</si>
  <si>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</si>
  <si>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</si>
  <si>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</si>
  <si>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</si>
  <si>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</si>
  <si>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</si>
  <si>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</si>
  <si>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</si>
  <si>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</si>
  <si>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</si>
  <si>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</si>
  <si>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</si>
  <si>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</si>
  <si>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</si>
  <si>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</si>
  <si>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</si>
  <si>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</si>
  <si>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</si>
  <si>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</si>
  <si>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</si>
  <si>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</si>
  <si>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</si>
  <si>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</si>
  <si>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</si>
  <si>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</si>
  <si>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</si>
  <si>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</si>
  <si>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</si>
  <si>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</si>
  <si>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</si>
  <si>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</si>
  <si>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</si>
  <si>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</si>
  <si>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</si>
  <si>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</si>
  <si>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</si>
  <si>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</si>
  <si>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</si>
  <si>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</si>
  <si>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</si>
  <si>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</si>
  <si>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</si>
  <si>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</si>
  <si>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</si>
  <si>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</si>
  <si>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</si>
  <si>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</si>
  <si>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</si>
  <si>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</si>
  <si>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</si>
  <si>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</si>
  <si>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</si>
  <si>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</si>
  <si>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</si>
  <si>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</si>
  <si>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</si>
  <si>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</si>
  <si>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</si>
  <si>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</si>
  <si>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</si>
  <si>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</si>
  <si>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</si>
  <si>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</si>
  <si>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</si>
  <si>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</si>
  <si>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</si>
  <si>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</si>
  <si>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</si>
  <si>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</si>
  <si>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</si>
  <si>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</si>
  <si>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</si>
  <si>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</si>
  <si>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</si>
  <si>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</si>
  <si>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</si>
  <si>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</si>
  <si>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</si>
  <si>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</si>
  <si>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</si>
  <si>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</si>
  <si>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</si>
  <si>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</si>
  <si>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</si>
  <si>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</si>
  <si>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</si>
  <si>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</si>
  <si>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</si>
  <si>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</si>
  <si>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</si>
  <si>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</si>
  <si>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</si>
  <si>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</si>
  <si>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</si>
  <si>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</si>
  <si>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</si>
  <si>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</si>
  <si>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</si>
  <si>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</si>
  <si>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</si>
  <si>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</si>
  <si>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</si>
  <si>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</si>
  <si>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</si>
  <si>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</si>
  <si>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</si>
  <si>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</si>
  <si>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</si>
  <si>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</si>
  <si>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</si>
  <si>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</si>
  <si>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</si>
  <si>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</si>
  <si>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</si>
  <si>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</si>
  <si>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</si>
  <si>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</si>
  <si>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</si>
  <si>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</si>
  <si>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</si>
  <si>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</si>
  <si>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</si>
  <si>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</si>
  <si>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</si>
  <si>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</si>
  <si>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</si>
  <si>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</si>
  <si>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</si>
  <si>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</si>
  <si>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</si>
  <si>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</si>
  <si>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</si>
  <si>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</si>
  <si>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</si>
  <si>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</si>
  <si>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</si>
  <si>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</si>
  <si>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</si>
  <si>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</si>
  <si>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</si>
  <si>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</si>
  <si>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</si>
  <si>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</si>
  <si>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</si>
  <si>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</si>
  <si>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</si>
  <si>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</si>
  <si>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</si>
  <si>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</si>
  <si>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</si>
  <si>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</si>
  <si>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</si>
  <si>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</si>
  <si>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</si>
  <si>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</si>
  <si>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</si>
  <si>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</si>
  <si>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</si>
  <si>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</si>
  <si>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</si>
  <si>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</si>
  <si>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</si>
  <si>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</si>
  <si>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</si>
  <si>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</si>
  <si>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</si>
  <si>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</si>
  <si>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</si>
  <si>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</si>
  <si>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</si>
  <si>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</si>
  <si>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</si>
  <si>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</si>
  <si>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</si>
  <si>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</si>
  <si>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</si>
  <si>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</si>
  <si>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</si>
  <si>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</si>
  <si>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</si>
  <si>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</si>
  <si>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</si>
  <si>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</si>
  <si>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</si>
  <si>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</si>
  <si>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</si>
  <si>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</si>
  <si>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</si>
  <si>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</si>
  <si>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</si>
  <si>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</si>
  <si>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</si>
  <si>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</si>
  <si>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</si>
  <si>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</si>
  <si>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</si>
  <si>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</si>
  <si>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</si>
  <si>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</si>
  <si>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</si>
  <si>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</si>
  <si>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</si>
  <si>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</si>
  <si>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</si>
  <si>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</si>
  <si>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</si>
  <si>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</si>
  <si>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</si>
  <si>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</si>
  <si>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</si>
  <si>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</si>
  <si>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</si>
  <si>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</si>
  <si>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</si>
  <si>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</si>
  <si>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</si>
  <si>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</si>
  <si>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</si>
  <si>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</si>
  <si>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</si>
  <si>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</si>
  <si>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</si>
  <si>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</si>
  <si>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</si>
  <si>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</si>
  <si>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</si>
  <si>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</si>
  <si>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</si>
  <si>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</si>
  <si>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</si>
  <si>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</si>
  <si>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</si>
  <si>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</si>
  <si>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</si>
  <si>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</si>
  <si>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</si>
  <si>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</si>
  <si>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</si>
  <si>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</si>
  <si>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</si>
  <si>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</si>
  <si>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</si>
  <si>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</si>
  <si>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</si>
  <si>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</si>
  <si>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</si>
  <si>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</si>
  <si>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</si>
  <si>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</si>
  <si>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</si>
  <si>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</si>
  <si>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</si>
  <si>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</si>
  <si>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</si>
  <si>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</si>
  <si>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</si>
  <si>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</si>
  <si>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</si>
  <si>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</si>
  <si>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</si>
  <si>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</si>
  <si>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</si>
  <si>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</si>
  <si>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</si>
  <si>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</si>
  <si>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</si>
  <si>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</si>
  <si>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</si>
  <si>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</si>
  <si>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</si>
  <si>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</si>
  <si>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</si>
  <si>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</si>
  <si>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</si>
  <si>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</si>
  <si>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</si>
  <si>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</si>
  <si>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</si>
  <si>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</si>
  <si>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</si>
  <si>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</si>
  <si>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</si>
  <si>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</si>
  <si>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</si>
  <si>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</si>
  <si>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</si>
  <si>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</si>
  <si>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</si>
  <si>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</si>
  <si>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</si>
  <si>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</si>
  <si>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</si>
  <si>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</si>
  <si>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</si>
  <si>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</si>
  <si>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</si>
  <si>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</si>
  <si>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</si>
  <si>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</si>
  <si>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</si>
  <si>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</si>
  <si>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</si>
  <si>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</si>
  <si>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</si>
  <si>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</si>
  <si>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</si>
  <si>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</si>
  <si>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</si>
  <si>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</si>
  <si>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</si>
  <si>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</si>
  <si>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</si>
  <si>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</si>
  <si>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</si>
  <si>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</si>
  <si>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</si>
  <si>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</si>
  <si>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</si>
  <si>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</si>
  <si>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</si>
  <si>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</si>
  <si>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</si>
  <si>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</si>
  <si>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</si>
  <si>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</si>
  <si>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</si>
  <si>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</si>
  <si>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</si>
  <si>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</si>
  <si>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</si>
  <si>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</si>
  <si>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</si>
  <si>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</si>
  <si>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</si>
  <si>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</si>
  <si>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</si>
  <si>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</si>
  <si>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</si>
  <si>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</si>
  <si>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</si>
  <si>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</si>
  <si>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</si>
  <si>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</si>
  <si>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</si>
  <si>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</si>
  <si>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</si>
  <si>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</si>
  <si>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</si>
  <si>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</si>
  <si>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</si>
  <si>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</si>
  <si>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</si>
  <si>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</si>
  <si>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</si>
  <si>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</si>
  <si>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</si>
  <si>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</si>
  <si>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</si>
  <si>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</si>
  <si>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</si>
  <si>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</si>
  <si>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</si>
  <si>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</si>
  <si>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</si>
  <si>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</si>
  <si>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</si>
  <si>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</si>
  <si>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</si>
  <si>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</si>
  <si>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</si>
  <si>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</si>
  <si>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</si>
  <si>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</si>
  <si>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</si>
  <si>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</si>
  <si>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</si>
  <si>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</si>
  <si>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</si>
  <si>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</si>
  <si>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</si>
  <si>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</si>
  <si>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</si>
  <si>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</si>
  <si>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</si>
  <si>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</si>
  <si>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</si>
  <si>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</si>
  <si>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</si>
  <si>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</si>
  <si>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</si>
  <si>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</si>
  <si>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</si>
  <si>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</si>
  <si>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</si>
  <si>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</si>
  <si>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</si>
  <si>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</si>
  <si>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</si>
  <si>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</si>
  <si>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</si>
  <si>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</si>
  <si>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</si>
  <si>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</si>
  <si>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</si>
  <si>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</si>
  <si>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</si>
  <si>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</si>
  <si>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</si>
  <si>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</si>
  <si>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</si>
  <si>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</si>
  <si>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</si>
  <si>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</si>
  <si>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</si>
  <si>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</si>
  <si>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</si>
  <si>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</si>
  <si>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</si>
  <si>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</si>
  <si>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</si>
  <si>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</si>
  <si>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</si>
  <si>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</si>
  <si>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</si>
  <si>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</si>
  <si>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</si>
  <si>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</si>
  <si>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</si>
  <si>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</si>
  <si>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</si>
  <si>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</si>
  <si>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</si>
  <si>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</si>
  <si>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</si>
  <si>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</si>
  <si>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</si>
  <si>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</si>
  <si>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</si>
  <si>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</si>
  <si>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</si>
  <si>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</si>
  <si>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</si>
  <si>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</si>
  <si>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</si>
  <si>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</si>
  <si>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</si>
  <si>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</si>
  <si>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</si>
  <si>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</si>
  <si>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</si>
  <si>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</si>
  <si>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</si>
  <si>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</si>
  <si>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</si>
  <si>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</si>
  <si>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</si>
  <si>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</si>
  <si>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</si>
  <si>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</si>
  <si>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</si>
  <si>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</si>
  <si>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</si>
  <si>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</si>
  <si>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</si>
  <si>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</si>
  <si>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</si>
  <si>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</si>
  <si>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</si>
  <si>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</si>
  <si>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</si>
  <si>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</si>
  <si>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</si>
  <si>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</si>
  <si>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</si>
  <si>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</si>
  <si>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</si>
  <si>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</si>
  <si>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</si>
  <si>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</si>
  <si>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</si>
  <si>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</si>
  <si>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</si>
  <si>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</si>
  <si>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</si>
  <si>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</si>
  <si>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</si>
  <si>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</si>
  <si>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</si>
  <si>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</si>
  <si>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</si>
  <si>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</si>
  <si>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</si>
  <si>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</si>
  <si>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</si>
  <si>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</si>
  <si>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</si>
  <si>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</si>
  <si>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</si>
  <si>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</si>
  <si>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</si>
  <si>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</si>
  <si>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</si>
  <si>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</si>
  <si>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</si>
  <si>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</si>
  <si>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</si>
  <si>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</si>
  <si>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</si>
  <si>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</si>
  <si>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</si>
  <si>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</si>
  <si>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</si>
  <si>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</si>
  <si>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</si>
  <si>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</si>
  <si>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</si>
  <si>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</si>
  <si>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</si>
  <si>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</si>
  <si>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</si>
  <si>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</si>
  <si>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</si>
  <si>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</si>
  <si>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</si>
  <si>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</si>
  <si>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</si>
  <si>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</si>
  <si>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</si>
  <si>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</si>
  <si>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</si>
  <si>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</si>
  <si>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</si>
  <si>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</si>
  <si>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</si>
  <si>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</si>
  <si>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</si>
  <si>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</si>
  <si>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</si>
  <si>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</si>
  <si>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</si>
  <si>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</si>
  <si>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</si>
  <si>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</si>
  <si>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</si>
  <si>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</si>
  <si>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</si>
  <si>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</si>
  <si>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</si>
  <si>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</si>
  <si>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</si>
  <si>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</si>
  <si>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</si>
  <si>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</si>
  <si>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</si>
  <si>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</si>
  <si>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</si>
  <si>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</si>
  <si>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</si>
  <si>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</si>
  <si>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</si>
  <si>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</si>
  <si>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</si>
  <si>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</si>
  <si>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</si>
  <si>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</si>
  <si>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</si>
  <si>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</si>
  <si>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</si>
  <si>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</si>
  <si>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</si>
  <si>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</si>
  <si>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</si>
  <si>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</si>
  <si>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</si>
  <si>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</si>
  <si>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</si>
  <si>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</si>
  <si>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</si>
  <si>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</si>
  <si>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</si>
  <si>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</si>
  <si>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</si>
  <si>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</si>
  <si>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</si>
  <si>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</si>
  <si>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</si>
  <si>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</si>
  <si>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</si>
  <si>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</si>
  <si>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</si>
  <si>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</si>
  <si>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</si>
  <si>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</si>
  <si>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</si>
  <si>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</si>
  <si>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</si>
  <si>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</si>
  <si>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</si>
  <si>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</si>
  <si>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</si>
  <si>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</si>
  <si>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</si>
  <si>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</si>
  <si>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</si>
  <si>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</si>
  <si>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</si>
  <si>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</si>
  <si>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</si>
  <si>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</si>
  <si>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</si>
  <si>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</si>
  <si>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</si>
  <si>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</si>
  <si>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</si>
  <si>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</si>
  <si>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</si>
  <si>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</si>
  <si>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</si>
  <si>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</si>
  <si>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</si>
  <si>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</si>
  <si>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</si>
  <si>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</si>
  <si>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</si>
  <si>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</si>
  <si>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</si>
  <si>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</si>
  <si>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</si>
  <si>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</si>
  <si>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</si>
  <si>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</si>
  <si>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</si>
  <si>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</si>
  <si>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</si>
  <si>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</si>
  <si>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</si>
  <si>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</si>
  <si>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</si>
  <si>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</si>
  <si>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</si>
  <si>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</si>
  <si>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</si>
  <si>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</si>
  <si>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</si>
  <si>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</si>
  <si>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</si>
  <si>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</si>
  <si>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</si>
  <si>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</si>
  <si>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</si>
  <si>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</si>
  <si>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</si>
  <si>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</si>
  <si>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</si>
  <si>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</si>
  <si>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</si>
  <si>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</si>
  <si>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</si>
  <si>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</si>
  <si>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</si>
  <si>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</si>
  <si>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</si>
  <si>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</si>
  <si>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</si>
  <si>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</si>
  <si>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</si>
  <si>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</si>
  <si>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</si>
  <si>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</si>
  <si>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</si>
  <si>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</si>
  <si>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</si>
  <si>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</si>
  <si>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</si>
  <si>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</si>
  <si>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</si>
  <si>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</si>
  <si>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</si>
  <si>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</si>
  <si>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</si>
  <si>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</si>
  <si>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</si>
  <si>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</si>
  <si>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</si>
  <si>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</si>
  <si>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</si>
  <si>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</si>
  <si>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</si>
  <si>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</si>
  <si>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</si>
  <si>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</si>
  <si>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</si>
  <si>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</si>
  <si>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</si>
  <si>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</si>
  <si>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</si>
  <si>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</si>
  <si>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</si>
  <si>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</si>
  <si>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</si>
  <si>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</si>
  <si>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</si>
  <si>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</si>
  <si>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</si>
  <si>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</si>
  <si>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</si>
  <si>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</si>
  <si>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</si>
  <si>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</si>
  <si>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</si>
  <si>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</si>
  <si>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</si>
  <si>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</si>
  <si>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</si>
  <si>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</si>
  <si>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</si>
  <si>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</si>
  <si>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</si>
  <si>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</si>
  <si>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</si>
  <si>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</si>
  <si>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</si>
  <si>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</si>
  <si>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</si>
  <si>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</si>
  <si>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</si>
  <si>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</si>
  <si>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</si>
  <si>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</si>
  <si>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</si>
  <si>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</si>
  <si>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</si>
  <si>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</si>
  <si>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</si>
  <si>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</si>
  <si>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</si>
  <si>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</si>
  <si>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</si>
  <si>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</si>
  <si>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</si>
  <si>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</si>
  <si>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</si>
  <si>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</si>
  <si>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</si>
  <si>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</si>
  <si>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</si>
  <si>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</si>
  <si>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</si>
  <si>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</si>
  <si>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</si>
  <si>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</si>
  <si>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</si>
  <si>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</si>
  <si>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</si>
  <si>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</si>
  <si>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</si>
  <si>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</si>
  <si>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</si>
  <si>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</si>
  <si>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</si>
  <si>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</si>
  <si>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</si>
  <si>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</si>
  <si>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</si>
  <si>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</si>
  <si>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</si>
  <si>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</si>
  <si>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</si>
  <si>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</si>
  <si>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</si>
  <si>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</si>
  <si>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</si>
  <si>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</si>
  <si>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</si>
  <si>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</si>
  <si>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</si>
  <si>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</si>
  <si>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</si>
  <si>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</si>
  <si>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</si>
  <si>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</si>
  <si>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</si>
  <si>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</si>
  <si>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</si>
  <si>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</si>
  <si>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</si>
  <si>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</si>
  <si>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</si>
  <si>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</si>
  <si>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</si>
  <si>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</si>
  <si>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</si>
  <si>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</si>
  <si>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</si>
  <si>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</si>
  <si>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</si>
  <si>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</si>
  <si>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</si>
  <si>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</si>
  <si>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</si>
  <si>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</si>
  <si>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</si>
  <si>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</si>
  <si>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</si>
  <si>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</si>
  <si>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</si>
  <si>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</si>
  <si>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</si>
  <si>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</si>
  <si>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</si>
  <si>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</si>
  <si>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</si>
  <si>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</si>
  <si>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</si>
  <si>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</si>
  <si>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</si>
  <si>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</si>
  <si>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</si>
  <si>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</si>
  <si>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</si>
  <si>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</si>
  <si>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</si>
  <si>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</si>
  <si>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</si>
  <si>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</si>
  <si>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</si>
  <si>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</si>
  <si>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</si>
  <si>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</si>
  <si>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</si>
  <si>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</si>
  <si>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</si>
  <si>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</si>
  <si>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</si>
  <si>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</si>
  <si>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</si>
  <si>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</si>
  <si>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</si>
  <si>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</si>
  <si>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</si>
  <si>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</si>
  <si>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</si>
  <si>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</si>
  <si>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</si>
  <si>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</si>
  <si>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</si>
  <si>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</si>
  <si>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</si>
  <si>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</si>
  <si>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</si>
  <si>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</si>
  <si>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</si>
  <si>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</si>
  <si>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</si>
  <si>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</si>
  <si>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</si>
  <si>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</si>
  <si>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</si>
  <si>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</si>
  <si>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</si>
  <si>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</si>
  <si>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</si>
  <si>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</si>
  <si>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</si>
  <si>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</si>
  <si>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</si>
  <si>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</si>
  <si>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</si>
  <si>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</si>
  <si>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</si>
  <si>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</si>
  <si>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</si>
  <si>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</si>
  <si>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</si>
  <si>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</si>
  <si>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</si>
  <si>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</si>
  <si>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</si>
  <si>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</si>
  <si>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</si>
  <si>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</si>
  <si>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</si>
  <si>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</si>
  <si>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</si>
  <si>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</si>
  <si>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</si>
  <si>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</si>
  <si>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</si>
  <si>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</si>
  <si>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</si>
  <si>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</si>
  <si>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</si>
  <si>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</si>
  <si>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</si>
  <si>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</si>
  <si>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</si>
  <si>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</si>
  <si>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</si>
  <si>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</si>
  <si>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</si>
  <si>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</si>
  <si>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</si>
  <si>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</si>
  <si>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</si>
  <si>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</si>
  <si>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</si>
  <si>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</si>
  <si>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</si>
  <si>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</si>
  <si>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</si>
  <si>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</si>
  <si>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</si>
  <si>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</si>
  <si>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</si>
  <si>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</si>
  <si>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</si>
  <si>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</si>
  <si>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</si>
  <si>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</si>
  <si>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</si>
  <si>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</si>
  <si>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</si>
  <si>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</si>
  <si>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</si>
  <si>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</si>
  <si>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</si>
  <si>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</si>
  <si>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</si>
  <si>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</si>
  <si>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</si>
  <si>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</si>
  <si>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</si>
  <si>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</si>
  <si>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</si>
  <si>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</si>
  <si>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</si>
  <si>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</si>
  <si>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</si>
  <si>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</si>
  <si>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</si>
  <si>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</si>
  <si>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</si>
  <si>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</si>
  <si>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</si>
  <si>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</si>
  <si>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</si>
  <si>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</si>
  <si>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</si>
  <si>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</si>
  <si>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</si>
  <si>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</si>
  <si>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</si>
  <si>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</si>
  <si>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</si>
  <si>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</si>
  <si>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</si>
  <si>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</si>
  <si>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</si>
  <si>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</si>
  <si>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</si>
  <si>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</si>
  <si>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</si>
  <si>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</si>
  <si>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</si>
  <si>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</si>
  <si>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</si>
  <si>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</si>
  <si>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</si>
  <si>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</si>
  <si>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</si>
  <si>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</si>
  <si>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</si>
  <si>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</si>
  <si>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</si>
  <si>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</si>
  <si>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</si>
  <si>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</si>
  <si>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</si>
  <si>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</si>
  <si>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</si>
  <si>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</si>
  <si>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</si>
  <si>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</si>
  <si>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</si>
  <si>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</si>
  <si>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</si>
  <si>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</si>
  <si>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</si>
  <si>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</si>
  <si>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</si>
  <si>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</si>
  <si>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</si>
  <si>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</si>
  <si>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</si>
  <si>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</si>
  <si>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</si>
  <si>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</si>
  <si>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</si>
  <si>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</si>
  <si>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</si>
  <si>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</si>
  <si>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</si>
  <si>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</si>
  <si>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</si>
  <si>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</si>
  <si>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</si>
  <si>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</si>
  <si>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</si>
  <si>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</si>
  <si>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</si>
  <si>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</si>
  <si>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</si>
  <si>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</si>
  <si>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</si>
  <si>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</si>
  <si>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</si>
  <si>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</si>
  <si>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</si>
  <si>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</si>
  <si>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</si>
  <si>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</si>
  <si>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</si>
  <si>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</si>
  <si>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</si>
  <si>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</si>
  <si>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</si>
  <si>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</si>
  <si>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</si>
  <si>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</si>
  <si>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</si>
  <si>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</si>
  <si>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</si>
  <si>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</si>
  <si>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</si>
  <si>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</si>
  <si>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</si>
  <si>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</si>
  <si>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</si>
  <si>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</si>
  <si>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</si>
  <si>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</si>
  <si>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</si>
  <si>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</si>
  <si>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</si>
  <si>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</si>
  <si>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</si>
  <si>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</si>
  <si>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</si>
  <si>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</si>
  <si>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</si>
  <si>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</si>
  <si>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</si>
  <si>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</si>
  <si>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</si>
  <si>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</si>
  <si>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</si>
  <si>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</si>
  <si>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</si>
  <si>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</si>
  <si>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</si>
  <si>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</si>
  <si>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</si>
  <si>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</si>
  <si>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</si>
  <si>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</si>
  <si>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</si>
  <si>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</si>
  <si>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</si>
  <si>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</si>
  <si>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</si>
  <si>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</si>
  <si>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</si>
  <si>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</si>
  <si>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</si>
  <si>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</si>
  <si>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</si>
  <si>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</si>
  <si>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</si>
  <si>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</si>
  <si>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</si>
  <si>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</si>
  <si>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</si>
  <si>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</si>
  <si>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</si>
  <si>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</si>
  <si>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</si>
  <si>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</si>
  <si>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</si>
  <si>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</si>
  <si>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</si>
  <si>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</si>
  <si>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</si>
  <si>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</si>
  <si>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</si>
  <si>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</si>
  <si>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</si>
  <si>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</si>
  <si>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</si>
  <si>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</si>
  <si>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</si>
  <si>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</si>
  <si>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</si>
  <si>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</si>
  <si>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</si>
  <si>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</si>
  <si>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</si>
  <si>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</si>
  <si>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</si>
  <si>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</si>
  <si>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</si>
  <si>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</si>
  <si>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</si>
  <si>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</si>
  <si>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</si>
  <si>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</si>
  <si>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</si>
  <si>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</si>
  <si>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</si>
  <si>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</si>
  <si>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</si>
  <si>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</si>
  <si>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</si>
  <si>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</si>
  <si>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</si>
  <si>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</si>
  <si>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</si>
  <si>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</si>
  <si>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</si>
  <si>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</si>
  <si>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</si>
  <si>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</si>
  <si>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</si>
  <si>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</si>
  <si>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</si>
  <si>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</si>
  <si>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</si>
  <si>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</si>
  <si>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</si>
  <si>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</si>
  <si>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</si>
  <si>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</si>
  <si>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</si>
  <si>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</si>
  <si>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</si>
  <si>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</si>
  <si>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</si>
  <si>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</si>
  <si>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</si>
  <si>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</si>
  <si>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</si>
  <si>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</si>
  <si>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</si>
  <si>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</si>
  <si>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</si>
  <si>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</si>
  <si>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</si>
  <si>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</si>
  <si>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</si>
  <si>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</si>
  <si>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</si>
  <si>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</si>
  <si>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</si>
  <si>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</si>
  <si>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</si>
  <si>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</si>
  <si>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</si>
  <si>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</si>
  <si>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</si>
  <si>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</si>
  <si>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</si>
  <si>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</si>
  <si>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</si>
  <si>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</si>
  <si>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</si>
  <si>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</si>
  <si>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</si>
  <si>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</si>
  <si>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</si>
  <si>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</si>
  <si>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</si>
  <si>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</si>
  <si>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</si>
  <si>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</si>
  <si>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</si>
  <si>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</si>
  <si>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</si>
  <si>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</si>
  <si>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</si>
  <si>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</si>
  <si>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</si>
  <si>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</si>
  <si>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</si>
  <si>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</si>
  <si>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</si>
  <si>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</si>
  <si>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</si>
  <si>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</si>
  <si>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</si>
  <si>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</si>
  <si>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</si>
  <si>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</si>
  <si>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</si>
  <si>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</si>
  <si>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</si>
  <si>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</si>
  <si>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</si>
  <si>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</si>
  <si>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</si>
  <si>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</si>
  <si>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</si>
  <si>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</si>
  <si>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</si>
  <si>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</si>
  <si>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</si>
  <si>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</si>
  <si>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</si>
  <si>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</si>
  <si>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</si>
  <si>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</si>
  <si>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</si>
  <si>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</si>
  <si>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</si>
  <si>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</si>
  <si>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</si>
  <si>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</si>
  <si>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</si>
  <si>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</si>
  <si>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</si>
  <si>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</si>
  <si>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</si>
  <si>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</si>
  <si>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</si>
  <si>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</si>
  <si>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</si>
  <si>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</si>
  <si>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</si>
  <si>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</si>
  <si>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</si>
  <si>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</si>
  <si>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</si>
  <si>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</si>
  <si>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</si>
  <si>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</si>
  <si>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</si>
  <si>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</si>
  <si>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</si>
  <si>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</si>
  <si>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</si>
  <si>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</si>
  <si>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</si>
  <si>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</si>
  <si>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</si>
  <si>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</si>
  <si>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</si>
  <si>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</si>
  <si>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</si>
  <si>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</si>
  <si>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</si>
  <si>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</si>
  <si>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</si>
  <si>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</si>
  <si>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</si>
  <si>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</si>
  <si>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</si>
  <si>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</si>
  <si>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</si>
  <si>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</si>
  <si>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</si>
  <si>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</si>
  <si>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</si>
  <si>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</si>
  <si>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</si>
  <si>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</si>
  <si>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</si>
  <si>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</si>
  <si>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</si>
  <si>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</si>
  <si>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</si>
  <si>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</si>
  <si>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</si>
  <si>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</si>
  <si>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</si>
  <si>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</si>
  <si>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</si>
  <si>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</si>
  <si>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</si>
  <si>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</si>
  <si>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</si>
  <si>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</si>
  <si>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</si>
  <si>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</si>
  <si>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</si>
  <si>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</si>
  <si>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</si>
  <si>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</si>
  <si>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</si>
  <si>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</si>
  <si>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</si>
  <si>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</si>
  <si>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</si>
  <si>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</si>
  <si>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</si>
  <si>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</si>
  <si>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</si>
  <si>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</si>
  <si>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</si>
  <si>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</si>
  <si>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</si>
  <si>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</si>
  <si>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</si>
  <si>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</si>
  <si>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</si>
  <si>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</si>
  <si>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</si>
  <si>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</si>
  <si>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</si>
  <si>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</si>
  <si>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</si>
  <si>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</si>
  <si>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</si>
  <si>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</si>
  <si>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</si>
  <si>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</si>
  <si>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</si>
  <si>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</si>
  <si>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</si>
  <si>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</si>
  <si>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</si>
  <si>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</si>
  <si>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</si>
  <si>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</si>
  <si>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</si>
  <si>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</si>
  <si>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</si>
  <si>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</si>
  <si>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</si>
  <si>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</si>
  <si>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</si>
  <si>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</si>
  <si>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</si>
  <si>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</si>
  <si>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</si>
  <si>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</si>
  <si>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</si>
  <si>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</si>
  <si>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</si>
  <si>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</si>
  <si>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</si>
  <si>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</si>
  <si>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</si>
  <si>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</si>
  <si>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</si>
  <si>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</si>
  <si>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</si>
  <si>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</si>
  <si>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</si>
  <si>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</si>
  <si>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</si>
  <si>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</si>
  <si>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</si>
  <si>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</si>
  <si>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</si>
  <si>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</si>
  <si>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</si>
  <si>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</si>
  <si>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</si>
  <si>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</si>
  <si>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</si>
  <si>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</si>
  <si>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</si>
  <si>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</si>
  <si>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</si>
  <si>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</si>
  <si>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</si>
  <si>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</si>
  <si>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</si>
  <si>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</si>
  <si>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</si>
  <si>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</si>
  <si>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</si>
  <si>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</si>
  <si>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</si>
  <si>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</si>
  <si>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</si>
  <si>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</si>
  <si>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</si>
  <si>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</si>
  <si>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</si>
  <si>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</si>
  <si>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</si>
  <si>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</si>
  <si>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</si>
  <si>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</si>
  <si>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</si>
  <si>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</si>
  <si>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</si>
  <si>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</si>
  <si>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</si>
  <si>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</si>
  <si>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</si>
  <si>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</si>
  <si>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</si>
  <si>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</si>
  <si>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</si>
  <si>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</si>
  <si>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</si>
  <si>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</si>
  <si>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</si>
  <si>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</si>
  <si>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</si>
  <si>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</si>
  <si>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</si>
  <si>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</si>
  <si>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</si>
  <si>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</si>
  <si>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</si>
  <si>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</si>
  <si>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</si>
  <si>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</si>
  <si>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</si>
  <si>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</si>
  <si>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</si>
  <si>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</si>
  <si>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</si>
  <si>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</si>
  <si>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</si>
  <si>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</si>
  <si>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</si>
  <si>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</si>
  <si>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</si>
  <si>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</si>
  <si>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</si>
  <si>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</si>
  <si>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</si>
  <si>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</si>
  <si>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</si>
  <si>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</si>
  <si>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</si>
  <si>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</si>
  <si>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</si>
  <si>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</si>
  <si>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</si>
  <si>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</si>
  <si>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</si>
  <si>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</si>
  <si>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</si>
  <si>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</si>
  <si>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</si>
  <si>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</si>
  <si>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</si>
  <si>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</si>
  <si>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</si>
  <si>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</si>
  <si>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</si>
  <si>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</si>
  <si>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</si>
  <si>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</si>
  <si>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</si>
  <si>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</si>
  <si>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</si>
  <si>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</si>
  <si>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</si>
  <si>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</si>
  <si>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</si>
  <si>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</si>
  <si>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</si>
  <si>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</si>
  <si>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</si>
  <si>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</si>
  <si>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</si>
  <si>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</si>
  <si>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</si>
  <si>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</si>
  <si>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</si>
  <si>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</si>
  <si>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</si>
  <si>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</si>
  <si>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</si>
  <si>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</si>
  <si>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</si>
  <si>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</si>
  <si>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</si>
  <si>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</si>
  <si>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</si>
  <si>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</si>
  <si>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</si>
  <si>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</si>
  <si>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</si>
  <si>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</si>
  <si>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</si>
  <si>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</si>
  <si>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</si>
  <si>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</si>
  <si>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</si>
  <si>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</si>
  <si>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</si>
  <si>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</si>
  <si>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</si>
  <si>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</si>
  <si>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</si>
  <si>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</si>
  <si>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</si>
  <si>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</si>
  <si>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</si>
  <si>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</si>
  <si>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</si>
  <si>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</si>
  <si>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</si>
  <si>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</si>
  <si>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</si>
  <si>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</si>
  <si>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</si>
  <si>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</si>
  <si>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</si>
  <si>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</si>
  <si>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</si>
  <si>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</si>
  <si>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</si>
  <si>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</si>
  <si>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</si>
  <si>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</si>
  <si>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</si>
  <si>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</si>
  <si>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</si>
  <si>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</si>
  <si>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</si>
  <si>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</si>
  <si>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</si>
  <si>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</si>
  <si>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</si>
  <si>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</si>
  <si>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</si>
  <si>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</si>
  <si>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</si>
  <si>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</si>
  <si>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</si>
  <si>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</si>
  <si>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</si>
  <si>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</si>
  <si>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</si>
  <si>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</si>
  <si>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</si>
  <si>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</si>
  <si>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</si>
  <si>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</si>
  <si>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</si>
  <si>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</si>
  <si>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</si>
  <si>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</si>
  <si>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</si>
  <si>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</si>
  <si>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</si>
  <si>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</si>
  <si>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</si>
  <si>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</si>
  <si>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</si>
  <si>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</si>
  <si>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</si>
  <si>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</si>
  <si>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</si>
  <si>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</si>
  <si>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</si>
  <si>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</si>
  <si>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</si>
  <si>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</si>
  <si>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</si>
  <si>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</si>
  <si>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</si>
  <si>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</si>
  <si>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</si>
  <si>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</si>
  <si>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</si>
  <si>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</si>
  <si>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</si>
  <si>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</si>
  <si>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</si>
  <si>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</si>
  <si>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</si>
  <si>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</si>
  <si>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</si>
  <si>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</si>
  <si>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</si>
  <si>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</si>
  <si>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</si>
  <si>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</si>
  <si>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</si>
  <si>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</si>
  <si>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</si>
  <si>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</si>
  <si>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</si>
  <si>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</si>
  <si>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</si>
  <si>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</si>
  <si>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</si>
  <si>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</si>
  <si>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</si>
  <si>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</si>
  <si>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</si>
  <si>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</si>
  <si>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</si>
  <si>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</si>
  <si>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</si>
  <si>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</si>
  <si>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</si>
  <si>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</si>
  <si>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</si>
  <si>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</si>
  <si>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</si>
  <si>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</si>
  <si>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</si>
  <si>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</si>
  <si>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</si>
  <si>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</si>
  <si>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</si>
  <si>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</si>
  <si>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</si>
  <si>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</si>
  <si>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</si>
  <si>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</si>
  <si>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</si>
  <si>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</si>
  <si>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</si>
  <si>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</si>
  <si>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</si>
  <si>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</si>
  <si>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</si>
  <si>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</si>
  <si>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</si>
  <si>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</si>
  <si>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</si>
  <si>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</si>
  <si>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</si>
  <si>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</si>
  <si>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</si>
  <si>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</si>
  <si>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</si>
  <si>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</si>
  <si>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</si>
  <si>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</si>
  <si>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</si>
  <si>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</si>
  <si>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</si>
  <si>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</si>
  <si>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</si>
  <si>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</si>
  <si>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</si>
  <si>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</si>
  <si>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</si>
  <si>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</si>
  <si>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</si>
  <si>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</si>
  <si>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</si>
  <si>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</si>
  <si>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</si>
  <si>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</si>
  <si>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</si>
  <si>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</si>
  <si>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</si>
  <si>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</si>
  <si>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</si>
  <si>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</si>
  <si>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</si>
  <si>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</si>
  <si>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</si>
  <si>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</si>
  <si>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</si>
  <si>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</si>
  <si>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</si>
  <si>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</si>
  <si>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</si>
  <si>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</si>
  <si>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</si>
  <si>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</si>
  <si>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</si>
  <si>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</si>
  <si>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</si>
  <si>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</si>
  <si>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</si>
  <si>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</si>
  <si>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</si>
  <si>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</si>
  <si>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</si>
  <si>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</si>
  <si>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</si>
  <si>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</si>
  <si>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</si>
  <si>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</si>
  <si>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</si>
  <si>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</si>
  <si>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</si>
  <si>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</si>
  <si>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</si>
  <si>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</si>
  <si>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</si>
  <si>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</si>
  <si>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</si>
  <si>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</si>
  <si>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</si>
  <si>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</si>
  <si>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</si>
  <si>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</si>
  <si>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</si>
  <si>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</si>
  <si>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</si>
  <si>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</si>
  <si>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</si>
  <si>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</si>
  <si>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</si>
  <si>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</si>
  <si>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</si>
  <si>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</si>
  <si>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</si>
  <si>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</si>
  <si>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</si>
  <si>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</si>
  <si>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</si>
  <si>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</si>
  <si>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</si>
  <si>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</si>
  <si>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</si>
  <si>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</si>
  <si>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</si>
  <si>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</si>
  <si>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</si>
  <si>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</si>
  <si>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</si>
  <si>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</si>
  <si>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</si>
  <si>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</si>
  <si>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</si>
  <si>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</si>
  <si>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</si>
  <si>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</si>
  <si>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</si>
  <si>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</si>
  <si>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</si>
  <si>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</si>
  <si>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</si>
  <si>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</si>
  <si>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</si>
  <si>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</si>
  <si>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</si>
  <si>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</si>
  <si>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</si>
  <si>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</si>
  <si>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</si>
  <si>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</si>
  <si>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</si>
  <si>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</si>
  <si>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</si>
  <si>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</si>
  <si>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</si>
  <si>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</si>
  <si>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</si>
  <si>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</si>
  <si>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</si>
  <si>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</si>
  <si>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</si>
  <si>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</si>
  <si>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</si>
  <si>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</si>
  <si>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</si>
  <si>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</si>
  <si>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</si>
  <si>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</si>
  <si>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</si>
  <si>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</si>
  <si>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</si>
  <si>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</si>
  <si>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</si>
  <si>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</si>
  <si>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</si>
  <si>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</si>
  <si>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</si>
  <si>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</si>
  <si>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</si>
  <si>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</si>
  <si>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</si>
  <si>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</si>
  <si>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</si>
  <si>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</si>
  <si>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</si>
  <si>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</si>
  <si>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</si>
  <si>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</si>
  <si>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</si>
  <si>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</si>
  <si>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</si>
  <si>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</si>
  <si>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</si>
  <si>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</si>
  <si>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</si>
  <si>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</si>
  <si>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</si>
  <si>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</si>
  <si>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</si>
  <si>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</si>
  <si>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</si>
  <si>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</si>
  <si>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</si>
  <si>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</si>
  <si>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</si>
  <si>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</si>
  <si>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</si>
  <si>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</si>
  <si>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</si>
  <si>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</si>
  <si>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</si>
  <si>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</si>
  <si>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</si>
  <si>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</si>
  <si>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</si>
  <si>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</si>
  <si>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</si>
  <si>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</si>
  <si>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</si>
  <si>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</si>
  <si>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</si>
  <si>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</si>
  <si>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</si>
  <si>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</si>
  <si>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</si>
  <si>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</si>
  <si>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</si>
  <si>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</si>
  <si>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</si>
  <si>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</si>
  <si>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</si>
  <si>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</si>
  <si>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</si>
  <si>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</si>
  <si>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</si>
  <si>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</si>
  <si>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</si>
  <si>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</si>
  <si>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</si>
  <si>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</si>
  <si>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</si>
  <si>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</si>
  <si>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</si>
  <si>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</si>
  <si>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</si>
  <si>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</si>
  <si>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</si>
  <si>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</si>
  <si>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</si>
  <si>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</si>
  <si>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</si>
  <si>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</si>
  <si>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</si>
  <si>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</si>
  <si>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</si>
  <si>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</si>
  <si>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</si>
  <si>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</si>
  <si>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</si>
  <si>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</si>
  <si>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</si>
  <si>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</si>
  <si>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</si>
  <si>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</si>
  <si>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</si>
  <si>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</si>
  <si>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</si>
  <si>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</si>
  <si>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</si>
  <si>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</si>
  <si>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</si>
  <si>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</si>
  <si>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</si>
  <si>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</si>
  <si>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</si>
  <si>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</si>
  <si>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</si>
  <si>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</si>
  <si>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</si>
  <si>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</si>
  <si>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</si>
  <si>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</si>
  <si>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</si>
  <si>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</si>
  <si>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</si>
  <si>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</si>
  <si>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</si>
  <si>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</si>
  <si>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</si>
  <si>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</si>
  <si>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</si>
  <si>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</si>
  <si>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</si>
  <si>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</si>
  <si>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</si>
  <si>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</si>
  <si>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</si>
  <si>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</si>
  <si>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</si>
  <si>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</si>
  <si>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</si>
  <si>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</si>
  <si>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</si>
  <si>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</si>
  <si>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</si>
  <si>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</si>
  <si>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</si>
  <si>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</si>
  <si>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</si>
  <si>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</si>
  <si>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</si>
  <si>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</si>
  <si>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</si>
  <si>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</si>
  <si>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</si>
  <si>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</si>
  <si>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</si>
  <si>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</si>
  <si>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</si>
  <si>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</si>
  <si>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</si>
  <si>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</si>
  <si>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</si>
  <si>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</si>
  <si>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</si>
  <si>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</si>
  <si>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</si>
  <si>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</si>
  <si>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</si>
  <si>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</si>
  <si>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</si>
  <si>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</si>
  <si>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</si>
  <si>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</si>
  <si>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</si>
  <si>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</si>
  <si>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</si>
  <si>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</si>
  <si>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</si>
  <si>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</si>
  <si>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</si>
  <si>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</si>
  <si>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</si>
  <si>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</si>
  <si>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</si>
  <si>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</si>
  <si>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</si>
  <si>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</si>
  <si>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</si>
  <si>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</si>
  <si>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</si>
  <si>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</si>
  <si>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</si>
  <si>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</si>
  <si>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</si>
  <si>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</si>
  <si>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</si>
  <si>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</si>
  <si>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</si>
  <si>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</si>
  <si>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</si>
  <si>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</si>
  <si>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</si>
  <si>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</si>
  <si>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</si>
  <si>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</si>
  <si>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</si>
  <si>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</si>
  <si>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</si>
  <si>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</si>
  <si>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</si>
  <si>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</si>
  <si>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</si>
  <si>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</si>
  <si>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</si>
  <si>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</si>
  <si>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</si>
  <si>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</si>
  <si>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</si>
  <si>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</si>
  <si>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</si>
  <si>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</si>
  <si>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</si>
  <si>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</si>
  <si>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</si>
  <si>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</si>
  <si>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</si>
  <si>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</si>
  <si>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</si>
  <si>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</si>
  <si>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</si>
  <si>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</si>
  <si>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</si>
  <si>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</si>
  <si>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</si>
  <si>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</si>
  <si>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</si>
  <si>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</si>
  <si>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</si>
  <si>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</si>
  <si>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</si>
  <si>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</si>
  <si>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</si>
  <si>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</si>
  <si>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</si>
  <si>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</si>
  <si>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</si>
  <si>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</si>
  <si>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</si>
  <si>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</si>
  <si>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</si>
  <si>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</si>
  <si>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</si>
  <si>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</si>
  <si>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</si>
  <si>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</si>
  <si>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</si>
  <si>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</si>
  <si>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</si>
  <si>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</si>
  <si>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</si>
  <si>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</si>
  <si>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</si>
  <si>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</si>
  <si>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</si>
  <si>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</si>
  <si>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</si>
  <si>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</si>
  <si>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</si>
  <si>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</si>
  <si>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</si>
  <si>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</si>
  <si>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</si>
  <si>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</si>
  <si>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</si>
  <si>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</si>
  <si>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</si>
  <si>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</si>
  <si>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</si>
  <si>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</si>
  <si>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</si>
  <si>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</si>
  <si>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</si>
  <si>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</si>
  <si>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</si>
  <si>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</si>
  <si>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</si>
  <si>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</si>
  <si>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</si>
  <si>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</si>
  <si>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</si>
  <si>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</si>
  <si>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</si>
  <si>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</si>
  <si>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</si>
  <si>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</si>
  <si>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</si>
  <si>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</si>
  <si>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</si>
  <si>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</si>
  <si>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</si>
  <si>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</si>
  <si>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</si>
  <si>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</si>
  <si>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</si>
  <si>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</si>
  <si>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</si>
  <si>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</si>
  <si>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</si>
  <si>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</si>
  <si>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</si>
  <si>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</si>
  <si>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</si>
  <si>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</si>
  <si>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</si>
  <si>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</si>
  <si>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</si>
  <si>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</si>
  <si>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</si>
  <si>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</si>
  <si>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</si>
  <si>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</si>
  <si>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</si>
  <si>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</si>
  <si>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</si>
  <si>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</si>
  <si>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</si>
  <si>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</si>
  <si>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</si>
  <si>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</si>
  <si>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</si>
  <si>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</si>
  <si>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</si>
  <si>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</si>
  <si>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</si>
  <si>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</si>
  <si>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</si>
  <si>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</si>
  <si>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</si>
  <si>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</si>
  <si>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</si>
  <si>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</si>
  <si>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</si>
  <si>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</si>
  <si>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</si>
  <si>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</si>
  <si>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</si>
  <si>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</si>
  <si>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</si>
  <si>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</si>
  <si>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</si>
  <si>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</si>
  <si>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</si>
  <si>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</si>
  <si>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</si>
  <si>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</si>
  <si>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</si>
  <si>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</si>
  <si>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</si>
  <si>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</si>
  <si>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</si>
  <si>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</si>
  <si>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</si>
  <si>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</si>
  <si>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</si>
  <si>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</si>
  <si>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</si>
  <si>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</si>
  <si>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</si>
  <si>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</si>
  <si>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</si>
  <si>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</si>
  <si>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</si>
  <si>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</si>
  <si>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</si>
  <si>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</si>
  <si>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</si>
  <si>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</si>
  <si>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</si>
  <si>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</si>
  <si>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</si>
  <si>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</si>
  <si>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</si>
  <si>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</si>
  <si>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</si>
  <si>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</si>
  <si>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</si>
  <si>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</si>
  <si>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</si>
  <si>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</si>
  <si>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</si>
  <si>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</si>
  <si>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</si>
  <si>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</si>
  <si>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</si>
  <si>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</si>
  <si>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</si>
  <si>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</si>
  <si>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</si>
  <si>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</si>
  <si>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</si>
  <si>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</si>
  <si>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</si>
  <si>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</si>
  <si>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</si>
  <si>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</si>
  <si>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</si>
  <si>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</si>
  <si>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</si>
  <si>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</si>
  <si>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</si>
  <si>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</si>
  <si>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</si>
  <si>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</si>
  <si>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</si>
  <si>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</si>
  <si>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</si>
  <si>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</si>
  <si>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</si>
  <si>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</si>
  <si>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</si>
  <si>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</si>
  <si>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</si>
  <si>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</si>
  <si>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</si>
  <si>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</si>
  <si>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</si>
  <si>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</si>
  <si>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</si>
  <si>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</si>
  <si>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</si>
  <si>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</si>
  <si>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</si>
  <si>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</si>
  <si>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</si>
  <si>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</si>
  <si>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</si>
  <si>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</si>
  <si>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</si>
  <si>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</si>
  <si>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</si>
  <si>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</si>
  <si>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</si>
  <si>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</si>
  <si>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</si>
  <si>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</si>
  <si>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</si>
  <si>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</si>
  <si>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</si>
  <si>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</si>
  <si>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</si>
  <si>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</si>
  <si>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</si>
  <si>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</si>
  <si>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</si>
  <si>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</si>
  <si>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</si>
  <si>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</si>
  <si>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</si>
  <si>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</si>
  <si>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</si>
  <si>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</si>
  <si>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</si>
  <si>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</si>
  <si>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</si>
  <si>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</si>
  <si>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</si>
  <si>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</si>
  <si>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</si>
  <si>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</si>
  <si>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</si>
  <si>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</si>
  <si>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</si>
  <si>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</si>
  <si>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</si>
  <si>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</si>
  <si>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</si>
  <si>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</si>
  <si>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</si>
  <si>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</si>
  <si>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</si>
  <si>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</si>
  <si>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</si>
  <si>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</si>
  <si>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</si>
  <si>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</si>
  <si>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</si>
  <si>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</si>
  <si>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</si>
  <si>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</si>
  <si>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</si>
  <si>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</si>
  <si>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</si>
  <si>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</si>
  <si>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</si>
  <si>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</si>
  <si>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</si>
  <si>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</si>
  <si>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</si>
  <si>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</si>
  <si>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</si>
  <si>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</si>
  <si>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</si>
  <si>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</si>
  <si>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</si>
  <si>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</si>
  <si>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</si>
  <si>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</si>
  <si>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</si>
  <si>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</si>
  <si>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</si>
  <si>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</si>
  <si>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</si>
  <si>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</si>
  <si>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</si>
  <si>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</si>
  <si>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</si>
  <si>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</si>
  <si>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</si>
  <si>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</si>
  <si>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</si>
  <si>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</si>
  <si>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</si>
  <si>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</si>
  <si>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</si>
  <si>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</si>
  <si>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</si>
  <si>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</si>
  <si>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</si>
  <si>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</si>
  <si>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</si>
  <si>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</si>
  <si>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</si>
  <si>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</si>
  <si>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</si>
  <si>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</si>
  <si>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</si>
  <si>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</si>
  <si>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</si>
  <si>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</si>
  <si>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</si>
  <si>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</si>
  <si>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</si>
  <si>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</si>
  <si>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</si>
  <si>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</si>
  <si>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</si>
  <si>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</si>
  <si>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</si>
  <si>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</si>
  <si>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</si>
  <si>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</si>
  <si>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</si>
  <si>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</si>
  <si>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</si>
  <si>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</si>
  <si>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</si>
  <si>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</si>
  <si>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</si>
  <si>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</si>
  <si>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</si>
  <si>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</si>
  <si>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</si>
  <si>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</si>
  <si>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</si>
  <si>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</si>
  <si>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</si>
  <si>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</si>
  <si>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</si>
  <si>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</si>
  <si>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</si>
  <si>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</si>
  <si>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</si>
  <si>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</si>
  <si>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</si>
  <si>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</si>
  <si>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</si>
  <si>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</si>
  <si>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</si>
  <si>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</si>
  <si>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</si>
  <si>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</si>
  <si>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</si>
  <si>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</si>
  <si>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</si>
  <si>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</si>
  <si>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</si>
  <si>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</si>
  <si>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</si>
  <si>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</si>
  <si>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</si>
  <si>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</si>
  <si>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</si>
  <si>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</si>
  <si>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</si>
  <si>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</si>
  <si>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</si>
  <si>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</si>
  <si>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</si>
  <si>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</si>
  <si>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</si>
  <si>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</si>
  <si>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</si>
  <si>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</si>
  <si>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</si>
  <si>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</si>
  <si>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</si>
  <si>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</si>
  <si>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</si>
  <si>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</si>
  <si>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</si>
  <si>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</si>
  <si>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</si>
  <si>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</si>
  <si>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</si>
  <si>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</si>
  <si>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</si>
  <si>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</si>
  <si>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</si>
  <si>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</si>
  <si>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</si>
  <si>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</si>
  <si>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</si>
  <si>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</si>
  <si>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</si>
  <si>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</si>
  <si>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</si>
  <si>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</si>
  <si>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</si>
  <si>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</si>
  <si>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</si>
  <si>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</si>
  <si>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</si>
  <si>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</si>
  <si>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</si>
  <si>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</si>
  <si>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</si>
  <si>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</si>
  <si>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</si>
  <si>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</si>
  <si>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</si>
  <si>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</si>
  <si>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</si>
  <si>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</si>
  <si>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</si>
  <si>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</si>
  <si>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</si>
  <si>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</si>
  <si>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</si>
  <si>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</si>
  <si>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</si>
  <si>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</si>
  <si>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</si>
  <si>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</si>
  <si>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</si>
  <si>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</si>
  <si>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</si>
  <si>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</si>
  <si>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</si>
  <si>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</si>
  <si>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</si>
  <si>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</si>
  <si>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</si>
  <si>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</si>
  <si>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</si>
  <si>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</si>
  <si>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</si>
  <si>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</si>
  <si>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</si>
  <si>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</si>
  <si>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</si>
  <si>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</si>
  <si>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</si>
  <si>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</si>
  <si>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</si>
  <si>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</si>
  <si>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</si>
  <si>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</si>
  <si>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</si>
  <si>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</si>
  <si>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</si>
  <si>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</si>
  <si>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</si>
  <si>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</si>
  <si>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</si>
  <si>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</si>
  <si>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</si>
  <si>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</si>
  <si>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</si>
  <si>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</si>
  <si>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</si>
  <si>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</si>
  <si>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</si>
  <si>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</si>
  <si>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</si>
  <si>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</si>
  <si>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</si>
  <si>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</si>
  <si>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</si>
  <si>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</si>
  <si>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</si>
  <si>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</si>
  <si>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</si>
  <si>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</si>
  <si>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</si>
  <si>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</si>
  <si>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</si>
  <si>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</si>
  <si>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</si>
  <si>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</si>
  <si>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</si>
  <si>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</si>
  <si>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</si>
  <si>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</si>
  <si>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</si>
  <si>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</si>
  <si>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</si>
  <si>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</si>
  <si>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</si>
  <si>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</si>
  <si>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</si>
  <si>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</si>
  <si>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</si>
  <si>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</si>
  <si>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</si>
  <si>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</si>
  <si>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</si>
  <si>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</si>
  <si>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</si>
  <si>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</si>
  <si>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</si>
  <si>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</si>
  <si>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</si>
  <si>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</si>
  <si>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</si>
  <si>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</si>
  <si>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</si>
  <si>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</si>
  <si>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</si>
  <si>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</si>
  <si>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</si>
  <si>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</si>
  <si>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</si>
  <si>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</si>
  <si>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</si>
  <si>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</si>
  <si>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</si>
  <si>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</si>
  <si>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</si>
  <si>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</si>
  <si>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</si>
  <si>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</si>
  <si>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</si>
  <si>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</si>
  <si>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</si>
  <si>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</si>
  <si>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</si>
  <si>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</si>
  <si>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</si>
  <si>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</si>
  <si>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</si>
  <si>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</si>
  <si>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</si>
  <si>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</si>
  <si>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</si>
  <si>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</si>
  <si>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</si>
  <si>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</si>
  <si>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</si>
  <si>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</si>
  <si>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</si>
  <si>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</si>
  <si>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</si>
  <si>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</si>
  <si>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</si>
  <si>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</si>
  <si>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</si>
  <si>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</si>
  <si>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</si>
  <si>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</si>
  <si>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</si>
  <si>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</si>
  <si>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</si>
  <si>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</si>
  <si>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</si>
  <si>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</si>
  <si>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</si>
  <si>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</si>
  <si>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</si>
  <si>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</si>
  <si>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</si>
  <si>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</si>
  <si>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</si>
  <si>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</si>
  <si>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</si>
  <si>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</si>
  <si>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</si>
  <si>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</si>
  <si>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</si>
  <si>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</si>
  <si>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</si>
  <si>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</si>
  <si>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</si>
  <si>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</si>
  <si>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</si>
  <si>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</si>
  <si>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</si>
  <si>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</si>
  <si>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</si>
  <si>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</si>
  <si>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</si>
  <si>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</si>
  <si>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</si>
  <si>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</si>
  <si>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</si>
  <si>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</si>
  <si>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</si>
  <si>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</si>
  <si>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</si>
  <si>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</si>
  <si>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</si>
  <si>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</si>
  <si>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</si>
  <si>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</si>
  <si>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</si>
  <si>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</si>
  <si>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</si>
  <si>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</si>
  <si>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</si>
  <si>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</si>
  <si>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</si>
  <si>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</si>
  <si>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</si>
  <si>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</si>
  <si>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</si>
  <si>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</si>
  <si>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</si>
  <si>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</si>
  <si>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</si>
  <si>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</si>
  <si>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</si>
  <si>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</si>
  <si>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</si>
  <si>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</si>
  <si>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</si>
  <si>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</si>
  <si>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</si>
  <si>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</si>
  <si>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</si>
  <si>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</si>
  <si>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</si>
  <si>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</si>
  <si>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</si>
  <si>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</si>
  <si>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</si>
  <si>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</si>
  <si>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</si>
  <si>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</si>
  <si>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</si>
  <si>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</si>
  <si>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</si>
  <si>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</si>
  <si>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</si>
  <si>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</si>
  <si>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</si>
  <si>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</si>
  <si>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</si>
  <si>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</si>
  <si>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</si>
  <si>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</si>
  <si>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</si>
  <si>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</si>
  <si>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</si>
  <si>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</si>
  <si>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</si>
  <si>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</si>
  <si>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</si>
  <si>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</si>
  <si>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</si>
  <si>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</si>
  <si>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</si>
  <si>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</si>
  <si>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</si>
  <si>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</si>
  <si>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</si>
  <si>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</si>
  <si>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</si>
  <si>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</si>
  <si>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</si>
  <si>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</si>
  <si>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</si>
  <si>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</si>
  <si>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</si>
  <si>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</si>
  <si>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</si>
  <si>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</si>
  <si>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</si>
  <si>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</si>
  <si>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</si>
  <si>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</si>
  <si>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</si>
  <si>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</si>
  <si>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</si>
  <si>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</si>
  <si>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</si>
  <si>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</si>
  <si>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</si>
  <si>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</si>
  <si>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</si>
  <si>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</si>
  <si>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</si>
  <si>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</si>
  <si>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</si>
  <si>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</si>
  <si>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</si>
  <si>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</si>
  <si>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</si>
  <si>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</si>
  <si>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</si>
  <si>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</si>
  <si>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</si>
  <si>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</si>
  <si>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</si>
  <si>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</si>
  <si>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</si>
  <si>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</si>
  <si>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</si>
  <si>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</si>
  <si>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</si>
  <si>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</si>
  <si>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</si>
  <si>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</si>
  <si>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</si>
  <si>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</si>
  <si>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</si>
  <si>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</si>
  <si>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</si>
  <si>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</si>
  <si>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</si>
  <si>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</si>
  <si>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</si>
  <si>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</si>
  <si>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</si>
  <si>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</si>
  <si>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</si>
  <si>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</si>
  <si>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</si>
  <si>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</si>
  <si>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</si>
  <si>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</si>
  <si>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</si>
  <si>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</si>
  <si>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</si>
  <si>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</si>
  <si>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</si>
  <si>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</si>
  <si>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</si>
  <si>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</si>
  <si>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</si>
  <si>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</si>
  <si>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</si>
  <si>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</si>
  <si>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</si>
  <si>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</si>
  <si>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</si>
  <si>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</si>
  <si>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</si>
  <si>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</si>
  <si>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</si>
  <si>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</si>
  <si>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</si>
  <si>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</si>
  <si>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</si>
  <si>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</si>
  <si>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</si>
  <si>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</si>
  <si>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</si>
  <si>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</si>
  <si>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</si>
  <si>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</si>
  <si>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</si>
  <si>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</si>
  <si>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</si>
  <si>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</si>
  <si>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</si>
  <si>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</si>
  <si>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</si>
  <si>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</si>
  <si>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</si>
  <si>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</si>
  <si>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</si>
  <si>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</si>
  <si>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</si>
  <si>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</si>
  <si>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</si>
  <si>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</si>
  <si>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</si>
  <si>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</si>
  <si>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</si>
  <si>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</si>
  <si>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</si>
  <si>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</si>
  <si>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</si>
  <si>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</si>
  <si>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</si>
  <si>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</si>
  <si>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</si>
  <si>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</si>
  <si>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</si>
  <si>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</si>
  <si>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</si>
  <si>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</si>
  <si>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</si>
  <si>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</si>
  <si>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</si>
  <si>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</si>
  <si>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</si>
  <si>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</si>
  <si>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</si>
  <si>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</si>
  <si>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</si>
  <si>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</si>
  <si>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</si>
  <si>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</si>
  <si>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</si>
  <si>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</si>
  <si>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</si>
  <si>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</si>
  <si>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</si>
  <si>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</si>
  <si>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</si>
  <si>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</si>
  <si>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</si>
  <si>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</si>
  <si>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</si>
  <si>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</si>
  <si>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</si>
  <si>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</si>
  <si>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</si>
  <si>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</si>
  <si>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</si>
  <si>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</si>
  <si>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</si>
  <si>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</si>
  <si>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</si>
  <si>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</si>
  <si>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</si>
  <si>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</si>
  <si>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</si>
  <si>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</si>
  <si>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</si>
  <si>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</si>
  <si>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</si>
  <si>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</si>
  <si>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</si>
  <si>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</si>
  <si>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</si>
  <si>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</si>
  <si>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</si>
  <si>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</si>
  <si>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</si>
  <si>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</si>
  <si>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</si>
  <si>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</si>
  <si>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</si>
  <si>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</si>
  <si>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</si>
  <si>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</si>
  <si>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</si>
  <si>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</si>
  <si>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</si>
  <si>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</si>
  <si>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</si>
  <si>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</si>
  <si>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</si>
  <si>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</si>
  <si>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</si>
  <si>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</si>
  <si>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</si>
  <si>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</si>
  <si>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</si>
  <si>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</si>
  <si>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</si>
  <si>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</si>
  <si>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</si>
  <si>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</si>
  <si>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</si>
  <si>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</si>
  <si>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</si>
  <si>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</si>
  <si>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</si>
  <si>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</si>
  <si>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</si>
  <si>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</si>
  <si>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</si>
  <si>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</si>
  <si>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</si>
  <si>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</si>
  <si>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</si>
  <si>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</si>
  <si>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</si>
  <si>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</si>
  <si>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</si>
  <si>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</si>
  <si>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</si>
  <si>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</si>
  <si>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</si>
  <si>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</si>
  <si>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</si>
  <si>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</si>
  <si>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</si>
  <si>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</si>
  <si>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</si>
  <si>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</si>
  <si>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</si>
  <si>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</si>
  <si>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</si>
  <si>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</si>
  <si>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</si>
  <si>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</si>
  <si>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</si>
  <si>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</si>
  <si>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</si>
  <si>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</si>
  <si>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</si>
  <si>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</si>
  <si>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</si>
  <si>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</si>
  <si>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</si>
  <si>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</si>
  <si>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</si>
  <si>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</si>
  <si>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</si>
  <si>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</si>
  <si>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</si>
  <si>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</si>
  <si>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</si>
  <si>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</si>
  <si>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</si>
  <si>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</si>
  <si>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</si>
  <si>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</si>
  <si>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</si>
  <si>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</si>
  <si>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</si>
  <si>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</si>
  <si>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</si>
  <si>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</si>
  <si>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</si>
  <si>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</si>
  <si>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</si>
  <si>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</si>
  <si>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</si>
  <si>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</si>
  <si>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</si>
  <si>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</si>
  <si>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</si>
  <si>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</si>
  <si>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</si>
  <si>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</si>
  <si>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</si>
  <si>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</si>
  <si>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</si>
  <si>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</si>
  <si>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</si>
  <si>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</si>
  <si>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</si>
  <si>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</si>
  <si>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</si>
  <si>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</si>
  <si>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</si>
  <si>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</si>
  <si>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</si>
  <si>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</si>
  <si>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</si>
  <si>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</si>
  <si>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</si>
  <si>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</si>
  <si>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</si>
  <si>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</si>
  <si>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</si>
  <si>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</si>
  <si>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</si>
  <si>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</si>
  <si>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</si>
  <si>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</si>
  <si>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</si>
  <si>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</si>
  <si>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</si>
  <si>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</si>
  <si>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</si>
  <si>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</si>
  <si>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</si>
  <si>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</si>
  <si>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</si>
  <si>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</si>
  <si>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</si>
  <si>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</si>
  <si>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</si>
  <si>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</si>
  <si>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</si>
  <si>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</si>
  <si>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</si>
  <si>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</si>
  <si>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</si>
  <si>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</si>
  <si>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</si>
  <si>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</si>
  <si>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</si>
  <si>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</si>
  <si>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</si>
  <si>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</si>
  <si>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</si>
  <si>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</si>
  <si>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</si>
  <si>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</si>
  <si>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</si>
  <si>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</si>
  <si>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</si>
  <si>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</si>
  <si>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</si>
  <si>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</si>
  <si>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</si>
  <si>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</si>
  <si>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</si>
  <si>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</si>
  <si>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</si>
  <si>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</si>
  <si>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</si>
  <si>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</si>
  <si>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</si>
  <si>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</si>
  <si>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</si>
  <si>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</si>
  <si>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</si>
  <si>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</si>
  <si>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</si>
  <si>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</si>
  <si>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</si>
  <si>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</si>
  <si>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</si>
  <si>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</si>
  <si>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</si>
  <si>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</si>
  <si>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</si>
  <si>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</si>
  <si>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</si>
  <si>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</si>
  <si>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</si>
  <si>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</si>
  <si>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</si>
  <si>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</si>
  <si>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</si>
  <si>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</si>
  <si>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</si>
  <si>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</si>
  <si>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</si>
  <si>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</si>
  <si>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</si>
  <si>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</si>
  <si>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</si>
  <si>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</si>
  <si>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</si>
  <si>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</si>
  <si>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</si>
  <si>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</si>
  <si>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</si>
  <si>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</si>
  <si>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</si>
  <si>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</si>
  <si>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</si>
  <si>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</si>
  <si>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</si>
  <si>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</si>
  <si>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</si>
  <si>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</si>
  <si>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</si>
  <si>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</si>
  <si>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</si>
  <si>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</si>
  <si>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</si>
  <si>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</si>
  <si>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</si>
  <si>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</si>
  <si>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</si>
  <si>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</si>
  <si>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</si>
  <si>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</si>
  <si>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</si>
  <si>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</si>
  <si>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</si>
  <si>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</si>
  <si>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</si>
  <si>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</si>
  <si>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</si>
  <si>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</si>
  <si>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</si>
  <si>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</si>
  <si>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</si>
  <si>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</si>
  <si>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</si>
  <si>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</si>
  <si>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</si>
  <si>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</si>
  <si>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</si>
  <si>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</si>
  <si>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</si>
  <si>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</si>
  <si>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</si>
  <si>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</si>
  <si>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</si>
  <si>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</si>
  <si>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</si>
  <si>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</si>
  <si>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</si>
  <si>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</si>
  <si>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</si>
  <si>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</si>
  <si>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</si>
  <si>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</si>
  <si>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</si>
  <si>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</si>
  <si>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</si>
  <si>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</si>
  <si>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</si>
  <si>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</si>
  <si>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</si>
  <si>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</si>
  <si>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</si>
  <si>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</si>
  <si>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</si>
  <si>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</si>
  <si>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</si>
  <si>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</si>
  <si>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</si>
  <si>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</si>
  <si>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</si>
  <si>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</si>
  <si>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</si>
  <si>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</si>
  <si>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</si>
  <si>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</si>
  <si>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</si>
  <si>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</si>
  <si>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</si>
  <si>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</si>
  <si>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</si>
  <si>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</si>
  <si>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</si>
  <si>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</si>
  <si>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</si>
  <si>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</si>
  <si>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</si>
  <si>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</si>
  <si>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</si>
  <si>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</si>
  <si>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</si>
  <si>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</si>
  <si>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</si>
  <si>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</si>
  <si>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</si>
  <si>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</si>
  <si>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</si>
  <si>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</si>
  <si>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</si>
  <si>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</si>
  <si>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</si>
  <si>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</si>
  <si>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</si>
  <si>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</si>
  <si>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</si>
  <si>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</si>
  <si>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</si>
  <si>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</si>
  <si>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</si>
  <si>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</si>
  <si>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</si>
  <si>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</si>
  <si>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</si>
  <si>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</si>
  <si>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</si>
  <si>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</si>
  <si>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</si>
  <si>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</si>
  <si>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</si>
  <si>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</si>
  <si>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</si>
  <si>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</si>
  <si>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</si>
  <si>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</si>
  <si>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</si>
  <si>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</si>
  <si>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</si>
  <si>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</si>
  <si>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</si>
  <si>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</si>
  <si>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</si>
  <si>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</si>
  <si>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</si>
  <si>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</si>
  <si>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</si>
  <si>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</si>
  <si>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</si>
  <si>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</si>
  <si>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</si>
  <si>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</si>
  <si>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</si>
  <si>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</si>
  <si>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</si>
  <si>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</si>
  <si>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</si>
  <si>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</si>
  <si>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</si>
  <si>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</si>
  <si>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</si>
  <si>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</si>
  <si>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</si>
  <si>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</si>
  <si>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</si>
  <si>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</si>
  <si>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</si>
  <si>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</si>
  <si>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</si>
  <si>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</si>
  <si>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</si>
  <si>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</si>
  <si>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</si>
  <si>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</si>
  <si>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</si>
  <si>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</si>
  <si>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</si>
  <si>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</si>
  <si>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</si>
  <si>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</si>
  <si>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</si>
  <si>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</si>
  <si>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</si>
  <si>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</si>
  <si>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</si>
  <si>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</si>
  <si>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</si>
  <si>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</si>
  <si>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</si>
  <si>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</si>
  <si>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</si>
  <si>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</si>
  <si>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</si>
  <si>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</si>
  <si>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</si>
  <si>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</si>
  <si>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</si>
  <si>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</si>
  <si>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</si>
  <si>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</si>
  <si>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</si>
  <si>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</si>
  <si>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</si>
  <si>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</si>
  <si>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</si>
  <si>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</si>
  <si>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</si>
  <si>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</si>
  <si>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</si>
  <si>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</si>
  <si>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</si>
  <si>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</si>
  <si>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</si>
  <si>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</si>
  <si>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</si>
  <si>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</si>
  <si>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</si>
  <si>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</si>
  <si>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</si>
  <si>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</si>
  <si>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</si>
  <si>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</si>
  <si>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</si>
  <si>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</si>
  <si>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</si>
  <si>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</si>
  <si>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</si>
  <si>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</si>
  <si>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</si>
  <si>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</si>
  <si>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</si>
  <si>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</si>
  <si>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</si>
  <si>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</si>
  <si>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</si>
  <si>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</si>
  <si>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</si>
  <si>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</si>
  <si>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</si>
  <si>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</si>
  <si>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</si>
  <si>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</si>
  <si>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</si>
  <si>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</si>
  <si>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</si>
  <si>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</si>
  <si>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</si>
  <si>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</si>
  <si>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</si>
  <si>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</si>
  <si>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</si>
  <si>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</si>
  <si>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</si>
  <si>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</si>
  <si>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</si>
  <si>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</si>
  <si>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</si>
  <si>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</si>
  <si>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</si>
  <si>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</si>
  <si>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</si>
  <si>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</si>
  <si>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</si>
  <si>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</si>
  <si>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</si>
  <si>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</si>
  <si>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</si>
  <si>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</si>
  <si>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</si>
  <si>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</si>
  <si>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</si>
  <si>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</si>
  <si>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</si>
  <si>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</si>
  <si>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</si>
  <si>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</si>
  <si>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</si>
  <si>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</si>
  <si>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</si>
  <si>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</si>
  <si>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</si>
  <si>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</si>
  <si>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</si>
  <si>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</si>
  <si>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</si>
  <si>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</si>
  <si>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</si>
  <si>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</si>
  <si>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</si>
  <si>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</si>
  <si>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</si>
  <si>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</si>
  <si>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</si>
  <si>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</si>
  <si>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</si>
  <si>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</si>
  <si>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</si>
  <si>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</si>
  <si>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</si>
  <si>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</si>
  <si>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</si>
  <si>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</si>
  <si>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</si>
  <si>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</si>
  <si>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</si>
  <si>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</si>
  <si>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</si>
  <si>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</si>
  <si>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</si>
  <si>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</si>
  <si>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</si>
  <si>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</si>
  <si>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</si>
  <si>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</si>
  <si>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</si>
  <si>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</si>
  <si>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</si>
  <si>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</si>
  <si>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</si>
  <si>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</si>
  <si>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</si>
  <si>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</si>
  <si>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</si>
  <si>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</si>
  <si>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</si>
  <si>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</si>
  <si>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</si>
  <si>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</si>
  <si>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</si>
  <si>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</si>
  <si>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</si>
  <si>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</si>
  <si>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</si>
  <si>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</si>
  <si>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</si>
  <si>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</si>
  <si>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</si>
  <si>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</si>
  <si>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</si>
  <si>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</si>
  <si>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</si>
  <si>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</si>
  <si>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</si>
  <si>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</si>
  <si>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</si>
  <si>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</si>
  <si>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</si>
  <si>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</si>
  <si>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</si>
  <si>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</si>
  <si>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</si>
  <si>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</si>
  <si>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</si>
  <si>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</si>
  <si>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</si>
  <si>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</si>
  <si>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</si>
  <si>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</si>
  <si>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</si>
  <si>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</si>
  <si>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</si>
  <si>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</si>
  <si>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</si>
  <si>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</si>
  <si>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</si>
  <si>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</si>
  <si>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</si>
  <si>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</si>
  <si>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</si>
  <si>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</si>
  <si>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</si>
  <si>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</si>
  <si>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</si>
  <si>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</si>
  <si>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</si>
  <si>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</si>
  <si>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</si>
  <si>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</si>
  <si>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</si>
  <si>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</si>
  <si>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</si>
  <si>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</si>
  <si>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</si>
  <si>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</si>
  <si>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</si>
  <si>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</si>
  <si>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</si>
  <si>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</si>
  <si>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</si>
  <si>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</si>
  <si>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</si>
  <si>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</si>
  <si>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</si>
  <si>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</si>
  <si>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</si>
  <si>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</si>
  <si>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</si>
  <si>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</si>
  <si>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</si>
  <si>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</si>
  <si>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</si>
  <si>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</si>
  <si>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</si>
  <si>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</si>
  <si>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</si>
  <si>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</si>
  <si>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</si>
  <si>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</si>
  <si>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</si>
  <si>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</si>
  <si>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</si>
  <si>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</si>
  <si>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</si>
  <si>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</si>
  <si>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</si>
  <si>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</si>
  <si>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</si>
  <si>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</si>
  <si>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</si>
  <si>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</si>
  <si>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</si>
  <si>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</si>
  <si>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</si>
  <si>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</si>
  <si>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</si>
  <si>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</si>
  <si>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</si>
  <si>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</si>
  <si>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</si>
  <si>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</si>
  <si>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</si>
  <si>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</si>
  <si>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</si>
  <si>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</si>
  <si>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</si>
  <si>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</si>
  <si>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</si>
  <si>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</si>
  <si>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</si>
  <si>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</si>
  <si>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</si>
  <si>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</si>
  <si>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</si>
  <si>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</si>
  <si>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</si>
  <si>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</si>
  <si>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</si>
  <si>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</si>
  <si>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</si>
  <si>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</si>
  <si>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</si>
  <si>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</si>
  <si>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</si>
  <si>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</si>
  <si>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</si>
  <si>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</si>
  <si>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</si>
  <si>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</si>
  <si>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</si>
  <si>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</si>
  <si>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</si>
  <si>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</si>
  <si>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</si>
  <si>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</si>
  <si>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</si>
  <si>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</si>
  <si>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</si>
  <si>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</si>
  <si>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</si>
  <si>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</si>
  <si>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</si>
  <si>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</si>
  <si>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</si>
  <si>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</si>
  <si>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</si>
  <si>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</si>
  <si>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</si>
  <si>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</si>
  <si>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</si>
  <si>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</si>
  <si>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</si>
  <si>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</si>
  <si>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</si>
  <si>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</si>
  <si>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</si>
  <si>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</si>
  <si>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</si>
  <si>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</si>
  <si>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</si>
  <si>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</si>
  <si>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</si>
  <si>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</si>
  <si>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</si>
  <si>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</si>
  <si>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</si>
  <si>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</si>
  <si>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</si>
  <si>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</si>
  <si>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</si>
  <si>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</si>
  <si>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</si>
  <si>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</si>
  <si>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</si>
  <si>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</si>
  <si>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</si>
  <si>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</si>
  <si>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</si>
  <si>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</si>
  <si>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</si>
  <si>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</si>
  <si>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</si>
  <si>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</si>
  <si>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</si>
  <si>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</si>
  <si>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</si>
  <si>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</si>
  <si>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</si>
  <si>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</si>
  <si>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</si>
  <si>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</si>
  <si>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</si>
  <si>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</si>
  <si>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</si>
  <si>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</si>
  <si>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</si>
  <si>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</si>
  <si>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</si>
  <si>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</si>
  <si>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</si>
  <si>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</si>
  <si>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</si>
  <si>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</si>
  <si>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</si>
  <si>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</si>
  <si>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</si>
  <si>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</si>
  <si>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</si>
  <si>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</si>
  <si>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</si>
  <si>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</si>
  <si>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</si>
  <si>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</si>
  <si>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</si>
  <si>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</si>
  <si>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</si>
  <si>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</si>
  <si>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</si>
  <si>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</si>
  <si>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</si>
  <si>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</si>
  <si>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</si>
  <si>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</si>
  <si>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</si>
  <si>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</si>
  <si>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</si>
  <si>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</si>
  <si>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</si>
  <si>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</si>
  <si>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</si>
  <si>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</si>
  <si>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</si>
  <si>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</si>
  <si>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</si>
  <si>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</si>
  <si>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</si>
  <si>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</si>
  <si>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</si>
  <si>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</si>
  <si>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</si>
  <si>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</si>
  <si>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</si>
  <si>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</si>
  <si>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</si>
  <si>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</si>
  <si>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</si>
  <si>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</si>
  <si>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</si>
  <si>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</si>
  <si>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</si>
  <si>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</si>
  <si>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</si>
  <si>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</si>
  <si>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</si>
  <si>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</si>
  <si>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</si>
  <si>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</si>
  <si>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</si>
  <si>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</si>
  <si>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</si>
  <si>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</si>
  <si>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</si>
  <si>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</si>
  <si>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</si>
  <si>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</si>
  <si>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</si>
  <si>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</si>
  <si>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</si>
  <si>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</si>
  <si>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</si>
  <si>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</si>
  <si>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</si>
  <si>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</si>
  <si>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</si>
  <si>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</si>
  <si>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</si>
  <si>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</si>
  <si>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</si>
  <si>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</si>
  <si>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</si>
  <si>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</si>
  <si>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</si>
  <si>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</si>
  <si>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</si>
  <si>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</si>
  <si>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</si>
  <si>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</si>
  <si>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</si>
  <si>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</si>
  <si>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</si>
  <si>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</si>
  <si>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</si>
  <si>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</si>
  <si>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</si>
  <si>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</si>
  <si>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</si>
  <si>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</si>
  <si>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</si>
  <si>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</si>
  <si>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</si>
  <si>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</si>
  <si>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</si>
  <si>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</si>
  <si>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</si>
  <si>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</si>
  <si>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</si>
  <si>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</si>
  <si>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</si>
  <si>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</si>
  <si>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</si>
  <si>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</si>
  <si>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</si>
  <si>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</si>
  <si>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</si>
  <si>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</si>
  <si>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</si>
  <si>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</si>
  <si>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</si>
  <si>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</si>
  <si>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</si>
  <si>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</si>
  <si>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</si>
  <si>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</si>
  <si>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</si>
  <si>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</si>
  <si>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</si>
  <si>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</si>
  <si>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</si>
  <si>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</si>
  <si>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</si>
  <si>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</si>
  <si>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</si>
  <si>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</si>
  <si>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</si>
  <si>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</si>
  <si>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</si>
  <si>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</si>
  <si>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</si>
  <si>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</si>
  <si>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</si>
  <si>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</si>
  <si>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</si>
  <si>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</si>
  <si>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</si>
  <si>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</si>
  <si>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</si>
  <si>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</si>
  <si>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</si>
  <si>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</si>
  <si>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</si>
  <si>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</si>
  <si>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</si>
  <si>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</si>
  <si>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</si>
  <si>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</si>
  <si>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</si>
  <si>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</si>
  <si>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</si>
  <si>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</si>
  <si>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</si>
  <si>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</si>
  <si>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</si>
  <si>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</si>
  <si>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</si>
  <si>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</si>
  <si>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</si>
  <si>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</si>
  <si>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</si>
  <si>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</si>
  <si>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</si>
  <si>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</si>
  <si>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</si>
  <si>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</si>
  <si>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</si>
  <si>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</si>
  <si>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</si>
  <si>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</si>
  <si>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</si>
  <si>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</si>
  <si>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</si>
  <si>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</si>
  <si>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</si>
  <si>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</si>
  <si>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</si>
  <si>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</si>
  <si>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</si>
  <si>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</si>
  <si>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</si>
  <si>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</si>
  <si>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</si>
  <si>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</si>
  <si>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</si>
  <si>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</si>
  <si>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</si>
  <si>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</si>
  <si>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</si>
  <si>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</si>
  <si>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</si>
  <si>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</si>
  <si>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</si>
  <si>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</si>
  <si>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</si>
  <si>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</si>
  <si>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</si>
  <si>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</si>
  <si>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</si>
  <si>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</si>
  <si>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</si>
  <si>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</si>
  <si>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</si>
  <si>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</si>
  <si>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</si>
  <si>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</si>
  <si>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</si>
  <si>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</si>
  <si>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</si>
  <si>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</si>
  <si>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</si>
  <si>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</si>
  <si>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</si>
  <si>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</si>
  <si>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</si>
  <si>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</si>
  <si>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</si>
  <si>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</si>
  <si>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</si>
  <si>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</si>
  <si>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</si>
  <si>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</si>
  <si>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</si>
  <si>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</si>
  <si>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</si>
  <si>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</si>
  <si>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</si>
  <si>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</si>
  <si>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</si>
  <si>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</si>
  <si>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</si>
  <si>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</si>
  <si>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</si>
  <si>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</si>
  <si>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</si>
  <si>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</si>
  <si>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</si>
  <si>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</si>
  <si>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</si>
  <si>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</si>
  <si>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</si>
  <si>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</si>
  <si>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</si>
  <si>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</si>
  <si>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</si>
  <si>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</si>
  <si>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</si>
  <si>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</si>
  <si>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</si>
  <si>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</si>
  <si>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</si>
  <si>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</si>
  <si>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</si>
  <si>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</si>
  <si>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</si>
  <si>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</si>
  <si>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</si>
  <si>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</si>
  <si>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</si>
  <si>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</si>
  <si>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</si>
  <si>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</si>
  <si>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</si>
  <si>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</si>
  <si>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</si>
  <si>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</si>
  <si>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</si>
  <si>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</si>
  <si>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</si>
  <si>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</si>
  <si>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</si>
  <si>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</si>
  <si>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</si>
  <si>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</si>
  <si>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</si>
  <si>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</si>
  <si>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</si>
  <si>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</si>
  <si>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</si>
  <si>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</si>
  <si>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</si>
  <si>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</si>
  <si>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</si>
  <si>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</si>
  <si>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</si>
  <si>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</si>
  <si>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</si>
  <si>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</si>
  <si>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</si>
  <si>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</si>
  <si>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</si>
  <si>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</si>
  <si>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</si>
  <si>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</si>
  <si>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</si>
  <si>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</si>
  <si>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</si>
  <si>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</si>
  <si>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</si>
  <si>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</si>
  <si>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</si>
  <si>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</si>
  <si>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</si>
  <si>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</si>
  <si>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</si>
  <si>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</si>
  <si>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</si>
  <si>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</si>
  <si>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</si>
  <si>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</si>
  <si>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</si>
  <si>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</si>
  <si>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</si>
  <si>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</si>
  <si>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</si>
  <si>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</si>
  <si>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</si>
  <si>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</si>
  <si>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</si>
  <si>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</si>
  <si>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</si>
  <si>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</si>
  <si>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</si>
  <si>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</si>
  <si>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</si>
  <si>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</si>
  <si>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</si>
  <si>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</si>
  <si>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</si>
  <si>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</si>
  <si>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</si>
  <si>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</si>
  <si>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</si>
  <si>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</si>
  <si>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</si>
  <si>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</si>
  <si>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</si>
  <si>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</si>
  <si>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</si>
  <si>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</si>
  <si>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</si>
  <si>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</si>
  <si>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</si>
  <si>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</si>
  <si>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</si>
  <si>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</si>
  <si>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</si>
  <si>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</si>
  <si>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</si>
  <si>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</si>
  <si>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</si>
  <si>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</si>
  <si>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</si>
  <si>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</si>
  <si>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</si>
  <si>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</si>
  <si>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</si>
  <si>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</si>
  <si>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</si>
  <si>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</si>
  <si>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</si>
  <si>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</si>
  <si>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</si>
  <si>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</si>
  <si>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</si>
  <si>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</si>
  <si>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</si>
  <si>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</si>
  <si>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</si>
  <si>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</si>
  <si>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</si>
  <si>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</si>
  <si>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</si>
  <si>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</si>
  <si>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</si>
  <si>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</si>
  <si>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</si>
  <si>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</si>
  <si>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</si>
  <si>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</si>
  <si>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</si>
  <si>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</si>
  <si>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</si>
  <si>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</si>
  <si>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</si>
  <si>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</si>
  <si>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</si>
  <si>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</si>
  <si>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</si>
  <si>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</si>
  <si>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</si>
  <si>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</si>
  <si>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</si>
  <si>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</si>
  <si>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</si>
  <si>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</si>
  <si>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</si>
  <si>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</si>
  <si>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</si>
  <si>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</si>
  <si>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</si>
  <si>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</si>
  <si>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</si>
  <si>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</si>
  <si>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</si>
  <si>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</si>
  <si>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</si>
  <si>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</si>
  <si>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</si>
  <si>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</si>
  <si>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</si>
  <si>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</si>
  <si>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</si>
  <si>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</si>
  <si>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</si>
  <si>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</si>
  <si>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</si>
  <si>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</si>
  <si>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</si>
  <si>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</si>
  <si>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</si>
  <si>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</si>
  <si>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</si>
  <si>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</si>
  <si>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</si>
  <si>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</si>
  <si>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</si>
  <si>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</si>
  <si>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</si>
  <si>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</si>
  <si>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</si>
  <si>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</si>
  <si>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</si>
  <si>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</si>
  <si>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</si>
  <si>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</si>
  <si>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</si>
  <si>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</si>
  <si>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</si>
  <si>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</si>
  <si>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</si>
  <si>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</si>
  <si>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</si>
  <si>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</si>
  <si>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</si>
  <si>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</si>
  <si>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</si>
  <si>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</si>
  <si>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</si>
  <si>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</si>
  <si>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</si>
  <si>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</si>
  <si>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</si>
  <si>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</si>
  <si>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</si>
  <si>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</si>
  <si>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</si>
  <si>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</si>
  <si>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</si>
  <si>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</si>
  <si>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</si>
  <si>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</si>
  <si>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</si>
  <si>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</si>
  <si>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</si>
  <si>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</si>
  <si>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</si>
  <si>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</si>
  <si>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</si>
  <si>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</si>
  <si>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</si>
  <si>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</si>
  <si>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</si>
  <si>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</si>
  <si>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</si>
  <si>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</si>
  <si>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</si>
  <si>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</si>
  <si>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</si>
  <si>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</si>
  <si>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</si>
  <si>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</si>
  <si>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</si>
  <si>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</si>
  <si>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</si>
  <si>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</si>
  <si>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</si>
  <si>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</si>
  <si>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</si>
  <si>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</si>
  <si>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</si>
  <si>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</si>
  <si>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</si>
  <si>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</si>
  <si>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</si>
  <si>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</si>
  <si>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</si>
  <si>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</si>
  <si>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</si>
  <si>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</si>
  <si>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</si>
  <si>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</si>
  <si>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</si>
  <si>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</si>
  <si>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</si>
  <si>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</si>
  <si>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</si>
  <si>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</si>
  <si>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</si>
  <si>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</si>
  <si>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</si>
  <si>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</si>
  <si>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</si>
  <si>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</si>
  <si>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</si>
  <si>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</si>
  <si>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</si>
  <si>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</si>
  <si>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</si>
  <si>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</si>
  <si>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</si>
  <si>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</si>
  <si>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</si>
  <si>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</si>
  <si>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</si>
  <si>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</si>
  <si>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</si>
  <si>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</si>
  <si>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</si>
  <si>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</si>
  <si>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</si>
  <si>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</si>
  <si>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</si>
  <si>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</si>
  <si>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</si>
  <si>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</si>
  <si>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</si>
  <si>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</si>
  <si>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</si>
  <si>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</si>
  <si>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</si>
  <si>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</si>
  <si>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</si>
  <si>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</si>
  <si>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</si>
  <si>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</si>
  <si>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</si>
  <si>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</si>
  <si>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</si>
  <si>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</si>
  <si>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</si>
  <si>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</si>
  <si>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</si>
  <si>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</si>
  <si>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</si>
  <si>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</si>
  <si>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</si>
  <si>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</si>
  <si>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</si>
  <si>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</si>
  <si>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</si>
  <si>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</si>
  <si>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</si>
  <si>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</si>
  <si>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</si>
  <si>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</si>
  <si>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</si>
  <si>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</si>
  <si>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</si>
  <si>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</si>
  <si>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</si>
  <si>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</si>
  <si>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</si>
  <si>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</si>
  <si>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</si>
  <si>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</si>
  <si>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</si>
  <si>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</si>
  <si>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</si>
  <si>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</si>
  <si>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</si>
  <si>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</si>
  <si>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</si>
  <si>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</si>
  <si>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</si>
  <si>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</si>
  <si>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</si>
  <si>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</si>
  <si>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</si>
  <si>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</si>
  <si>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</si>
  <si>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</si>
  <si>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</si>
  <si>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</si>
  <si>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</si>
  <si>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</si>
  <si>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</si>
  <si>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</si>
  <si>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</si>
  <si>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</si>
  <si>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</si>
  <si>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</si>
  <si>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</si>
  <si>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</si>
  <si>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</si>
  <si>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</si>
  <si>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</si>
  <si>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</si>
  <si>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</si>
  <si>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</si>
  <si>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</si>
  <si>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</si>
  <si>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</si>
  <si>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</si>
  <si>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</si>
  <si>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</si>
  <si>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</si>
  <si>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</si>
  <si>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</si>
  <si>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</si>
  <si>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</si>
  <si>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</si>
  <si>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</si>
  <si>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</si>
  <si>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</si>
  <si>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</si>
  <si>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</si>
  <si>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</si>
  <si>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</si>
  <si>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</si>
  <si>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</si>
  <si>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</si>
  <si>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</si>
  <si>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</si>
  <si>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</si>
  <si>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</si>
  <si>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</si>
  <si>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</si>
  <si>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</si>
  <si>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</si>
  <si>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</si>
  <si>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</si>
  <si>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</si>
  <si>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</si>
  <si>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</si>
  <si>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</si>
  <si>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</si>
  <si>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</si>
  <si>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</si>
  <si>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</si>
  <si>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</si>
  <si>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</si>
  <si>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</si>
  <si>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</si>
  <si>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</si>
  <si>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</si>
  <si>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</si>
  <si>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</si>
  <si>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</si>
  <si>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</si>
  <si>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</si>
  <si>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</si>
  <si>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</si>
  <si>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</si>
  <si>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</si>
  <si>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</si>
  <si>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</si>
  <si>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</si>
  <si>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</si>
  <si>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</si>
  <si>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</si>
  <si>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</si>
  <si>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</si>
  <si>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</si>
  <si>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</si>
  <si>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</si>
  <si>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</si>
  <si>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</si>
  <si>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</si>
  <si>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</si>
  <si>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</si>
  <si>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</si>
  <si>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</si>
  <si>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</si>
  <si>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</si>
  <si>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</si>
  <si>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</si>
  <si>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</si>
  <si>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</si>
  <si>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</si>
  <si>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</si>
  <si>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</si>
  <si>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</si>
  <si>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</si>
  <si>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</si>
  <si>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</si>
  <si>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</si>
  <si>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</si>
  <si>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</si>
  <si>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</si>
  <si>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</si>
  <si>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</si>
  <si>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</si>
  <si>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</si>
  <si>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</si>
  <si>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</si>
  <si>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</si>
  <si>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</si>
  <si>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</si>
  <si>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</si>
  <si>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</si>
  <si>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</si>
  <si>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</si>
  <si>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</si>
  <si>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</si>
  <si>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</si>
  <si>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</si>
  <si>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</si>
  <si>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</si>
  <si>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</si>
  <si>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</si>
  <si>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</si>
  <si>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</si>
  <si>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</si>
  <si>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</si>
  <si>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</si>
  <si>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</si>
  <si>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</si>
  <si>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</si>
  <si>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</si>
  <si>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</si>
  <si>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</si>
  <si>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</si>
  <si>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</si>
  <si>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</si>
  <si>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</si>
  <si>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</si>
  <si>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</si>
  <si>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</si>
  <si>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</si>
  <si>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</si>
  <si>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</si>
  <si>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</si>
  <si>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</si>
  <si>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</si>
  <si>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</si>
  <si>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</si>
  <si>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</si>
  <si>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</si>
  <si>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</si>
  <si>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</si>
  <si>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</si>
  <si>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</si>
  <si>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</si>
  <si>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</si>
  <si>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</si>
  <si>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</si>
  <si>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</si>
  <si>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</si>
  <si>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</si>
  <si>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</si>
  <si>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</si>
  <si>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</si>
  <si>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</si>
  <si>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</si>
  <si>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</si>
  <si>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</si>
  <si>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</si>
  <si>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</si>
  <si>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</si>
  <si>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</si>
  <si>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</si>
  <si>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</si>
  <si>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</si>
  <si>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</si>
  <si>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</si>
  <si>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</si>
  <si>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</si>
  <si>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</si>
  <si>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</si>
  <si>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</si>
  <si>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</si>
  <si>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</si>
  <si>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</si>
  <si>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</si>
  <si>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</si>
  <si>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</si>
  <si>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</si>
  <si>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</si>
  <si>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</si>
  <si>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</si>
  <si>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</si>
  <si>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</si>
  <si>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</si>
  <si>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</si>
  <si>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</si>
  <si>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</si>
  <si>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</si>
  <si>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</si>
  <si>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</si>
  <si>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</si>
  <si>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</si>
  <si>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</si>
  <si>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</si>
  <si>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</si>
  <si>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</si>
  <si>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</si>
  <si>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</si>
  <si>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</si>
  <si>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</si>
  <si>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</si>
  <si>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</si>
  <si>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</si>
  <si>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</si>
  <si>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</si>
  <si>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</si>
  <si>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</si>
  <si>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</si>
  <si>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</si>
  <si>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</si>
  <si>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</si>
  <si>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</si>
  <si>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</si>
  <si>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</si>
  <si>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</si>
  <si>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</si>
  <si>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</si>
  <si>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</si>
  <si>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</si>
  <si>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</si>
  <si>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</si>
  <si>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</si>
  <si>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</si>
  <si>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</si>
  <si>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</si>
  <si>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</si>
  <si>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</si>
  <si>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</si>
  <si>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</si>
  <si>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</si>
  <si>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</si>
  <si>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</si>
  <si>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</si>
  <si>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</si>
  <si>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</si>
  <si>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</si>
  <si>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</si>
  <si>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</si>
  <si>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</si>
  <si>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</si>
  <si>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</si>
  <si>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</si>
  <si>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</si>
  <si>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</si>
  <si>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</si>
  <si>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</si>
  <si>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</si>
  <si>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</si>
  <si>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</si>
  <si>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</si>
  <si>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</si>
  <si>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</si>
  <si>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</si>
  <si>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</si>
  <si>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</si>
  <si>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</si>
  <si>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</si>
  <si>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</si>
  <si>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</si>
  <si>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</si>
  <si>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</si>
  <si>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</si>
  <si>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</si>
  <si>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</si>
  <si>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</si>
  <si>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</si>
  <si>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</si>
  <si>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</si>
  <si>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</si>
  <si>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</si>
  <si>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</si>
  <si>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</si>
  <si>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</si>
  <si>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</si>
  <si>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</si>
  <si>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</si>
  <si>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</si>
  <si>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</si>
  <si>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</si>
  <si>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</si>
  <si>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</si>
  <si>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</si>
  <si>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</si>
  <si>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</si>
  <si>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</si>
  <si>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</si>
  <si>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</si>
  <si>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</si>
  <si>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</si>
  <si>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</si>
  <si>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</si>
  <si>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</si>
  <si>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</si>
  <si>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</si>
  <si>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</si>
  <si>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</si>
  <si>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</si>
  <si>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</si>
  <si>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</si>
  <si>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</si>
  <si>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</si>
  <si>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</si>
  <si>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</si>
  <si>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</si>
  <si>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</si>
  <si>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</si>
  <si>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</si>
  <si>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</si>
  <si>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</si>
  <si>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</si>
  <si>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</si>
  <si>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</si>
  <si>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</si>
  <si>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</si>
  <si>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</si>
  <si>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</si>
  <si>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</si>
  <si>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</si>
  <si>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</si>
  <si>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</si>
  <si>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</si>
  <si>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</si>
  <si>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</si>
  <si>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</si>
  <si>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</si>
  <si>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</si>
  <si>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</si>
  <si>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</si>
  <si>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</si>
  <si>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</si>
  <si>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</si>
  <si>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</si>
  <si>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</si>
  <si>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</si>
  <si>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</si>
  <si>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</si>
  <si>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</si>
  <si>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</si>
  <si>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</si>
  <si>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</si>
  <si>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</si>
  <si>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</si>
  <si>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</si>
  <si>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</si>
  <si>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</si>
  <si>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</si>
  <si>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</si>
  <si>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</si>
  <si>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</si>
  <si>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</si>
  <si>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</si>
  <si>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</si>
  <si>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</si>
  <si>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</si>
  <si>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</si>
  <si>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</si>
  <si>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</si>
  <si>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</si>
  <si>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</si>
  <si>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</si>
  <si>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</si>
  <si>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</si>
  <si>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</si>
  <si>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</si>
  <si>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</si>
  <si>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</si>
  <si>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</si>
  <si>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</si>
  <si>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</si>
  <si>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</si>
  <si>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</si>
  <si>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</si>
  <si>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</si>
  <si>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</si>
  <si>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</si>
  <si>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</si>
  <si>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</si>
  <si>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</si>
  <si>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</si>
  <si>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</si>
  <si>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</si>
  <si>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</si>
  <si>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</si>
  <si>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</si>
  <si>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</si>
  <si>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</si>
  <si>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</si>
  <si>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</si>
  <si>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</si>
  <si>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</si>
  <si>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</si>
  <si>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</si>
  <si>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</si>
  <si>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</si>
  <si>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</si>
  <si>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</si>
  <si>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</si>
  <si>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</si>
  <si>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</si>
  <si>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</si>
  <si>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</si>
  <si>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</si>
  <si>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</si>
  <si>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</si>
  <si>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</si>
  <si>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</si>
  <si>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</si>
  <si>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</si>
  <si>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</si>
  <si>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</si>
  <si>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</si>
  <si>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</si>
  <si>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</si>
  <si>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</si>
  <si>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</si>
  <si>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</si>
  <si>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</si>
  <si>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</si>
  <si>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</si>
  <si>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</si>
  <si>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</si>
  <si>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</si>
  <si>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</si>
  <si>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</si>
  <si>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</si>
  <si>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</si>
  <si>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</si>
  <si>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</si>
  <si>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</si>
  <si>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</si>
  <si>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</si>
  <si>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</si>
  <si>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</si>
  <si>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</si>
  <si>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</si>
  <si>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</si>
  <si>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</si>
  <si>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</si>
  <si>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</si>
  <si>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</si>
  <si>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</si>
  <si>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</si>
  <si>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</si>
  <si>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</si>
  <si>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</si>
  <si>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</si>
  <si>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</si>
  <si>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</si>
  <si>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</si>
  <si>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</si>
  <si>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</si>
  <si>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</si>
  <si>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</si>
  <si>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</si>
  <si>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</si>
  <si>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</si>
  <si>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</si>
  <si>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</si>
  <si>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</si>
  <si>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</si>
  <si>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</si>
  <si>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</si>
  <si>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</si>
  <si>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</si>
  <si>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</si>
  <si>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</si>
  <si>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</si>
  <si>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</si>
  <si>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</si>
  <si>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</si>
  <si>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</si>
  <si>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</si>
  <si>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</si>
  <si>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</si>
  <si>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</si>
  <si>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</si>
  <si>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</si>
  <si>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</si>
  <si>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</si>
  <si>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</si>
  <si>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</si>
  <si>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</si>
  <si>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</si>
  <si>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</si>
  <si>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</si>
  <si>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</si>
  <si>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</si>
  <si>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</si>
  <si>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</si>
  <si>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</si>
  <si>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</si>
  <si>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</si>
  <si>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</si>
  <si>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</si>
  <si>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</si>
  <si>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</si>
  <si>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</si>
  <si>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</si>
  <si>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</si>
  <si>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</si>
  <si>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</si>
  <si>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</si>
  <si>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</si>
  <si>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</si>
  <si>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</si>
  <si>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</si>
  <si>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</si>
  <si>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</si>
  <si>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</si>
  <si>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</si>
  <si>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</si>
  <si>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</si>
  <si>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</si>
  <si>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</si>
  <si>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</si>
  <si>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</si>
  <si>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</si>
  <si>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</si>
  <si>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</si>
  <si>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</si>
  <si>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</si>
  <si>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</si>
  <si>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</si>
  <si>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</si>
  <si>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</si>
  <si>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</si>
  <si>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</si>
  <si>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</si>
  <si>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</si>
  <si>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</si>
  <si>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</si>
  <si>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</si>
  <si>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</si>
  <si>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</si>
  <si>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</si>
  <si>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</si>
  <si>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</si>
  <si>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</si>
  <si>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</si>
  <si>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</si>
  <si>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</si>
  <si>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</si>
  <si>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</si>
  <si>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</si>
  <si>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</si>
  <si>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</si>
  <si>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</si>
  <si>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</si>
  <si>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</si>
  <si>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</si>
  <si>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</si>
  <si>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</si>
  <si>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</si>
  <si>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</si>
  <si>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</si>
  <si>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</si>
  <si>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</si>
  <si>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</si>
  <si>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</si>
  <si>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</si>
  <si>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</si>
  <si>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</si>
  <si>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</si>
  <si>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</si>
  <si>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</si>
  <si>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</si>
  <si>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</si>
  <si>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</si>
  <si>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</si>
  <si>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</si>
  <si>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</si>
  <si>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</si>
  <si>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</si>
  <si>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</si>
  <si>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</si>
  <si>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</si>
  <si>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</si>
  <si>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</si>
  <si>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</si>
  <si>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</si>
  <si>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</si>
  <si>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</si>
  <si>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</si>
  <si>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</si>
  <si>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</si>
  <si>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</si>
  <si>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</si>
  <si>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</si>
  <si>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</si>
  <si>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</si>
  <si>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</si>
  <si>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</si>
  <si>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</si>
  <si>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</si>
  <si>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</si>
  <si>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</si>
  <si>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</si>
  <si>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</si>
  <si>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</si>
  <si>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</si>
  <si>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</si>
  <si>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</si>
  <si>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</si>
  <si>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</si>
  <si>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</si>
  <si>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</si>
  <si>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</si>
  <si>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</si>
  <si>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</si>
  <si>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</si>
  <si>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</si>
  <si>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</si>
  <si>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</si>
  <si>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</si>
  <si>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</si>
  <si>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</si>
  <si>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</si>
  <si>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</si>
  <si>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</si>
  <si>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</si>
  <si>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</si>
  <si>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</si>
  <si>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</si>
  <si>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</si>
  <si>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</si>
  <si>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</si>
  <si>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</si>
  <si>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</si>
  <si>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</si>
  <si>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</si>
  <si>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</si>
  <si>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</si>
  <si>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</si>
  <si>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</si>
  <si>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</si>
  <si>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</si>
  <si>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</si>
  <si>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</si>
  <si>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</si>
  <si>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</si>
  <si>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</si>
  <si>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</si>
  <si>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</si>
  <si>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</si>
  <si>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</si>
  <si>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</si>
  <si>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</si>
  <si>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</si>
  <si>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</si>
  <si>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</si>
  <si>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</si>
  <si>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</si>
  <si>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</si>
  <si>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</si>
  <si>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</si>
  <si>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</si>
  <si>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</si>
  <si>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</si>
  <si>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</si>
  <si>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</si>
  <si>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</si>
  <si>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</si>
  <si>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</si>
  <si>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</si>
  <si>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</si>
  <si>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</si>
  <si>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</si>
  <si>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</si>
  <si>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</si>
  <si>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</si>
  <si>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</si>
  <si>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</si>
  <si>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</si>
  <si>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</si>
  <si>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</si>
  <si>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</si>
  <si>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</si>
  <si>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</si>
  <si>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</si>
  <si>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</si>
  <si>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</si>
  <si>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</si>
  <si>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</si>
  <si>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</si>
  <si>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</si>
  <si>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</si>
  <si>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</si>
  <si>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</si>
  <si>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</si>
  <si>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</si>
  <si>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</si>
  <si>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</si>
  <si>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</si>
  <si>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</si>
  <si>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</si>
  <si>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</si>
  <si>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</si>
  <si>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</si>
  <si>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</si>
  <si>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</si>
  <si>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</si>
  <si>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</si>
  <si>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</si>
  <si>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</si>
  <si>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</si>
  <si>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</si>
  <si>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</si>
  <si>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</si>
  <si>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</si>
  <si>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</si>
  <si>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</si>
  <si>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</si>
  <si>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</si>
  <si>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</si>
  <si>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</si>
  <si>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</si>
  <si>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</si>
  <si>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</si>
  <si>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</si>
  <si>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</si>
  <si>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</si>
  <si>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</si>
  <si>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</si>
  <si>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</si>
  <si>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</si>
  <si>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</si>
  <si>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</si>
  <si>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</si>
  <si>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</si>
  <si>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</si>
  <si>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</si>
  <si>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</si>
  <si>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</si>
  <si>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</si>
  <si>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</si>
  <si>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</si>
  <si>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</si>
  <si>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</si>
  <si>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</si>
  <si>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</si>
  <si>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</si>
  <si>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</si>
  <si>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</si>
  <si>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</si>
  <si>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</si>
  <si>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</si>
  <si>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</si>
  <si>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</si>
  <si>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</si>
  <si>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</si>
  <si>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</si>
  <si>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</si>
  <si>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</si>
  <si>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</si>
  <si>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</si>
  <si>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</si>
  <si>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</si>
  <si>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</si>
  <si>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</si>
  <si>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</si>
  <si>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</si>
  <si>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</si>
  <si>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</si>
  <si>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</si>
  <si>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</si>
  <si>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</si>
  <si>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</si>
  <si>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</si>
  <si>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</si>
  <si>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</si>
  <si>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</si>
  <si>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</si>
  <si>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</si>
  <si>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</si>
  <si>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</si>
  <si>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</si>
  <si>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</si>
  <si>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</si>
  <si>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</si>
  <si>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</si>
  <si>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</si>
  <si>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</si>
  <si>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</si>
  <si>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</si>
  <si>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</si>
  <si>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</si>
  <si>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</si>
  <si>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</si>
  <si>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</si>
  <si>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</si>
  <si>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</si>
  <si>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</si>
  <si>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</si>
  <si>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</si>
  <si>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</si>
  <si>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</si>
  <si>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</si>
  <si>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</si>
  <si>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</si>
  <si>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</si>
  <si>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</si>
  <si>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</si>
  <si>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</si>
  <si>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</si>
  <si>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</si>
  <si>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</si>
  <si>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</si>
  <si>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</si>
  <si>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</si>
  <si>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</si>
  <si>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</si>
  <si>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</si>
  <si>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</si>
  <si>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</si>
  <si>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</si>
  <si>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</si>
  <si>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</si>
  <si>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</si>
  <si>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</si>
  <si>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</si>
  <si>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</si>
  <si>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</si>
  <si>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</si>
  <si>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</si>
  <si>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</si>
  <si>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</si>
  <si>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</si>
  <si>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</si>
  <si>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</si>
  <si>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</si>
  <si>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</si>
  <si>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</si>
  <si>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</si>
  <si>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</si>
  <si>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</si>
  <si>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</si>
  <si>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</si>
  <si>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</si>
  <si>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</si>
  <si>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</si>
  <si>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</si>
  <si>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</si>
  <si>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</si>
  <si>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</si>
  <si>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</si>
  <si>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</si>
  <si>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</si>
  <si>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</si>
  <si>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</si>
  <si>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</si>
  <si>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</si>
  <si>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</si>
  <si>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</si>
  <si>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</si>
  <si>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</si>
  <si>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</si>
  <si>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</si>
  <si>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</si>
  <si>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</si>
  <si>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</si>
  <si>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</si>
  <si>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</si>
  <si>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</si>
  <si>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</si>
  <si>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</si>
  <si>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</si>
  <si>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</si>
  <si>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</si>
  <si>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</si>
  <si>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</si>
  <si>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</si>
  <si>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</si>
  <si>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</si>
  <si>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</si>
  <si>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</si>
  <si>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</si>
  <si>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</si>
  <si>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</si>
  <si>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</si>
  <si>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</si>
  <si>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</si>
  <si>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</si>
  <si>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</si>
  <si>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</si>
  <si>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</si>
  <si>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</si>
  <si>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</si>
  <si>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</si>
  <si>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</si>
  <si>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</si>
  <si>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</si>
  <si>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</si>
  <si>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</si>
  <si>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</si>
  <si>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</si>
  <si>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</si>
  <si>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</si>
  <si>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</si>
  <si>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</si>
  <si>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</si>
  <si>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</si>
  <si>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</si>
  <si>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</si>
  <si>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</si>
  <si>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</si>
  <si>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</si>
  <si>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</si>
  <si>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</si>
  <si>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</si>
  <si>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</si>
  <si>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</si>
  <si>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</si>
  <si>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</si>
  <si>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</si>
  <si>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</si>
  <si>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</si>
  <si>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</si>
  <si>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</si>
  <si>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</si>
  <si>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</si>
  <si>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</si>
  <si>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</si>
  <si>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</si>
  <si>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</si>
  <si>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</si>
  <si>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</si>
  <si>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</si>
  <si>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</si>
  <si>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</si>
  <si>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</si>
  <si>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</si>
  <si>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</si>
  <si>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</si>
  <si>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</si>
  <si>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</si>
  <si>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</si>
  <si>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</si>
  <si>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</si>
  <si>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</si>
  <si>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</si>
  <si>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</si>
  <si>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</si>
  <si>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</si>
  <si>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</si>
  <si>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</si>
  <si>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</si>
  <si>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</si>
  <si>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</si>
  <si>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</si>
  <si>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</si>
  <si>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</si>
  <si>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</si>
  <si>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</si>
  <si>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</si>
  <si>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</si>
  <si>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</si>
  <si>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</si>
  <si>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</si>
  <si>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</si>
  <si>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</si>
  <si>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</si>
  <si>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</si>
  <si>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</si>
  <si>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</si>
  <si>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</si>
  <si>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</si>
  <si>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</si>
  <si>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</si>
  <si>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</si>
  <si>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</si>
  <si>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</si>
  <si>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</si>
  <si>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</si>
  <si>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</si>
  <si>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</si>
  <si>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</si>
  <si>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</si>
  <si>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</si>
  <si>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</si>
  <si>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</si>
  <si>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</si>
  <si>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</si>
  <si>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</si>
  <si>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</si>
  <si>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</si>
  <si>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</si>
  <si>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</si>
  <si>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</si>
  <si>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</si>
  <si>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</si>
  <si>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</si>
  <si>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</si>
  <si>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</si>
  <si>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</si>
  <si>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</si>
  <si>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</si>
  <si>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</si>
  <si>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</si>
  <si>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</si>
  <si>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</si>
  <si>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</si>
  <si>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</si>
  <si>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</si>
  <si>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</si>
  <si>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</si>
  <si>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</si>
  <si>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</si>
  <si>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</si>
  <si>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</si>
  <si>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</si>
  <si>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</si>
  <si>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</si>
  <si>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</si>
  <si>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</si>
  <si>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</si>
  <si>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</si>
  <si>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</si>
  <si>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</si>
  <si>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</si>
  <si>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</si>
  <si>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</si>
  <si>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</si>
  <si>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</si>
  <si>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</si>
  <si>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</si>
  <si>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</si>
  <si>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</si>
  <si>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</si>
  <si>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</si>
  <si>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</si>
  <si>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</si>
  <si>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</si>
  <si>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</si>
  <si>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</si>
  <si>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</si>
  <si>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</si>
  <si>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</si>
  <si>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</si>
  <si>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</si>
  <si>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</si>
  <si>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</si>
  <si>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</si>
  <si>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</si>
  <si>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</si>
  <si>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</si>
  <si>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</si>
  <si>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</si>
  <si>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</si>
  <si>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</si>
  <si>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</si>
  <si>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</si>
  <si>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</si>
  <si>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</si>
  <si>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</si>
  <si>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</si>
  <si>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</si>
  <si>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</si>
  <si>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</si>
  <si>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</si>
  <si>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</si>
  <si>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</si>
  <si>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</si>
  <si>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</si>
  <si>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</si>
  <si>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</si>
  <si>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</si>
  <si>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</si>
  <si>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</si>
  <si>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</si>
  <si>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</si>
  <si>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</si>
  <si>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</si>
  <si>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</si>
  <si>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</si>
  <si>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</si>
  <si>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</si>
  <si>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</si>
  <si>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</si>
  <si>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</si>
  <si>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</si>
  <si>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</si>
  <si>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</si>
  <si>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</si>
  <si>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</si>
  <si>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</si>
  <si>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</si>
  <si>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</si>
  <si>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</si>
  <si>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</si>
  <si>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</si>
  <si>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</si>
  <si>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</si>
  <si>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</si>
  <si>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</si>
  <si>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</si>
  <si>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</si>
  <si>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</si>
  <si>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</si>
  <si>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</si>
  <si>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</si>
  <si>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</si>
  <si>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</si>
  <si>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</si>
  <si>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</si>
  <si>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</si>
  <si>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</si>
  <si>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</si>
  <si>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</si>
  <si>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</si>
  <si>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</si>
  <si>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</si>
  <si>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</si>
  <si>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</si>
  <si>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</si>
  <si>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</si>
  <si>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</si>
  <si>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</si>
  <si>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</si>
  <si>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</si>
  <si>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</si>
  <si>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</si>
  <si>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</si>
  <si>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</si>
  <si>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</si>
  <si>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</si>
  <si>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</si>
  <si>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</si>
  <si>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</si>
  <si>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</si>
  <si>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</si>
  <si>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</si>
  <si>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</si>
  <si>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</si>
  <si>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</si>
  <si>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</si>
  <si>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</si>
  <si>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</si>
  <si>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</si>
  <si>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</si>
  <si>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</si>
  <si>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</si>
  <si>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</si>
  <si>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</si>
  <si>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</si>
  <si>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</si>
  <si>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</si>
  <si>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</si>
  <si>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</si>
  <si>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</si>
  <si>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</si>
  <si>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</si>
  <si>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</si>
  <si>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</si>
  <si>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</si>
  <si>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</si>
  <si>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</si>
  <si>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</si>
  <si>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</si>
  <si>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</si>
  <si>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</si>
  <si>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</si>
  <si>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</si>
  <si>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</si>
  <si>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</si>
  <si>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</si>
  <si>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</si>
  <si>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</si>
  <si>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</si>
  <si>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</si>
  <si>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</si>
  <si>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</si>
  <si>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</si>
  <si>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</si>
  <si>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</si>
  <si>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</si>
  <si>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</si>
  <si>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</si>
  <si>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</si>
  <si>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</si>
  <si>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</si>
  <si>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</si>
  <si>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</si>
  <si>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</si>
  <si>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</si>
  <si>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</si>
  <si>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</si>
  <si>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</si>
  <si>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</si>
  <si>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</si>
  <si>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</si>
  <si>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</si>
  <si>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</si>
  <si>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</si>
  <si>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</si>
  <si>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</si>
  <si>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</si>
  <si>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</si>
  <si>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</si>
  <si>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</si>
  <si>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</si>
  <si>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</si>
  <si>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</si>
  <si>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</si>
  <si>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</si>
  <si>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</si>
  <si>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</si>
  <si>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</si>
  <si>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</si>
  <si>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</si>
  <si>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</si>
  <si>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</si>
  <si>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</si>
  <si>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</si>
  <si>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</si>
  <si>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</si>
  <si>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</si>
  <si>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</si>
  <si>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</si>
  <si>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</si>
  <si>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</si>
  <si>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</si>
  <si>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</si>
  <si>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</si>
  <si>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</si>
  <si>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</si>
  <si>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</si>
  <si>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</si>
  <si>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</si>
  <si>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</si>
  <si>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</si>
  <si>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</si>
  <si>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</si>
  <si>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</si>
  <si>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</si>
  <si>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</si>
  <si>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</si>
  <si>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</si>
  <si>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</si>
  <si>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</si>
  <si>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</si>
  <si>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</si>
  <si>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</si>
  <si>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</si>
  <si>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</si>
  <si>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</si>
  <si>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</si>
  <si>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</si>
  <si>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</si>
  <si>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</si>
  <si>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</si>
  <si>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</si>
  <si>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</si>
  <si>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</si>
  <si>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</si>
  <si>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</si>
  <si>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</si>
  <si>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</si>
  <si>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</si>
  <si>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</si>
  <si>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</si>
  <si>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</si>
  <si>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</si>
  <si>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</si>
  <si>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</si>
  <si>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</si>
  <si>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</si>
  <si>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</si>
  <si>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</si>
  <si>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</si>
  <si>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</si>
  <si>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</si>
  <si>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</si>
  <si>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</si>
  <si>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</si>
  <si>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</si>
  <si>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</si>
  <si>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</si>
  <si>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</si>
  <si>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</si>
  <si>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</si>
  <si>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</si>
  <si>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</si>
  <si>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</si>
  <si>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</si>
  <si>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</si>
  <si>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</si>
  <si>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</si>
  <si>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</si>
  <si>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</si>
  <si>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</si>
  <si>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</si>
  <si>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</si>
  <si>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</si>
  <si>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</si>
  <si>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</si>
  <si>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</si>
  <si>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</si>
  <si>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</si>
  <si>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</si>
  <si>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</si>
  <si>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</si>
  <si>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</si>
  <si>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</si>
  <si>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</si>
  <si>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</si>
  <si>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</si>
  <si>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</si>
  <si>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</si>
  <si>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</si>
  <si>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</si>
  <si>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</si>
  <si>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</si>
  <si>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</si>
  <si>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</si>
  <si>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</si>
  <si>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</si>
  <si>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</si>
  <si>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</si>
  <si>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</si>
  <si>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</si>
  <si>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</si>
  <si>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</si>
  <si>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</si>
  <si>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</si>
  <si>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</si>
  <si>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</si>
  <si>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</si>
  <si>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</si>
  <si>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</si>
  <si>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</si>
  <si>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</si>
  <si>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</si>
  <si>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</si>
  <si>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</si>
  <si>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</si>
  <si>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</si>
  <si>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</si>
  <si>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</si>
  <si>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</si>
  <si>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</si>
  <si>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</si>
  <si>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</si>
  <si>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</si>
  <si>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</si>
  <si>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</si>
  <si>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</si>
  <si>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</si>
  <si>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</si>
  <si>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</si>
  <si>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</si>
  <si>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</si>
  <si>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</si>
  <si>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</si>
  <si>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</si>
  <si>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</si>
  <si>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</si>
  <si>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</si>
  <si>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</si>
  <si>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</si>
  <si>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</si>
  <si>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</si>
  <si>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</si>
  <si>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</si>
  <si>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</si>
  <si>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</si>
  <si>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</si>
  <si>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</si>
  <si>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</si>
  <si>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</si>
  <si>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</si>
  <si>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</si>
  <si>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</si>
  <si>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</si>
  <si>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</si>
  <si>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</si>
  <si>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</si>
  <si>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</si>
  <si>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</si>
  <si>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</si>
  <si>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</si>
  <si>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</si>
  <si>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</si>
  <si>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</si>
  <si>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</si>
  <si>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</si>
  <si>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</si>
  <si>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</si>
  <si>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</si>
  <si>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</si>
  <si>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</si>
  <si>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</si>
  <si>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</si>
  <si>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</si>
  <si>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</si>
  <si>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</si>
  <si>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</si>
  <si>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</si>
  <si>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</si>
  <si>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</si>
  <si>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</si>
  <si>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</si>
  <si>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</si>
  <si>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</si>
  <si>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</si>
  <si>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</si>
  <si>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</si>
  <si>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</si>
  <si>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</si>
  <si>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</si>
  <si>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</si>
  <si>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</si>
  <si>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</si>
  <si>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</si>
  <si>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</si>
  <si>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</si>
  <si>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</si>
  <si>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</si>
  <si>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</si>
  <si>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</si>
  <si>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</si>
  <si>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</si>
  <si>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</si>
  <si>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</si>
  <si>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</si>
  <si>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</si>
  <si>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</si>
  <si>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</si>
  <si>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</si>
  <si>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</si>
  <si>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</si>
  <si>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</si>
  <si>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</si>
  <si>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</si>
  <si>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</si>
  <si>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</si>
  <si>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</si>
  <si>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</si>
  <si>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</si>
  <si>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</si>
  <si>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</si>
  <si>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</si>
  <si>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</si>
  <si>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</si>
  <si>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</si>
  <si>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</si>
  <si>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</si>
  <si>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</si>
  <si>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</si>
  <si>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</si>
  <si>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</si>
  <si>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</si>
  <si>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</si>
  <si>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</si>
  <si>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</si>
  <si>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</si>
  <si>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</si>
  <si>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</si>
  <si>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</si>
  <si>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</si>
  <si>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</si>
  <si>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</si>
  <si>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</si>
  <si>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</si>
  <si>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</si>
  <si>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</si>
  <si>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</si>
  <si>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</si>
  <si>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</si>
  <si>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</si>
  <si>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</si>
  <si>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</si>
  <si>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</si>
  <si>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</si>
  <si>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</si>
  <si>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</si>
  <si>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</si>
  <si>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</si>
  <si>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</si>
  <si>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</si>
  <si>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</si>
  <si>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</si>
  <si>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</si>
  <si>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</si>
  <si>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</si>
  <si>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</si>
  <si>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</si>
  <si>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</si>
  <si>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</si>
  <si>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</si>
  <si>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</si>
  <si>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</si>
  <si>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</si>
  <si>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</si>
  <si>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</si>
  <si>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</si>
  <si>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</si>
  <si>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</si>
  <si>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</si>
  <si>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</si>
  <si>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</si>
  <si>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</si>
  <si>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</si>
  <si>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</si>
  <si>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</si>
  <si>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</si>
  <si>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</si>
  <si>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</si>
  <si>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</si>
  <si>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</si>
  <si>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</si>
  <si>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</si>
  <si>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</si>
  <si>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</si>
  <si>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</si>
  <si>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</si>
  <si>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</si>
  <si>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</si>
  <si>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</si>
  <si>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</si>
  <si>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</si>
  <si>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</si>
  <si>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</si>
  <si>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</si>
  <si>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</si>
  <si>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</si>
  <si>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</si>
  <si>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</si>
  <si>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</si>
  <si>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</si>
  <si>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</si>
  <si>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</si>
  <si>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</si>
  <si>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</si>
  <si>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</si>
  <si>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</si>
  <si>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</si>
  <si>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</si>
  <si>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</si>
  <si>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</si>
  <si>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</si>
  <si>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</si>
  <si>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</si>
  <si>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</si>
  <si>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</si>
  <si>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</si>
  <si>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</si>
  <si>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</si>
  <si>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</si>
  <si>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</si>
  <si>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</si>
  <si>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</si>
  <si>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</si>
  <si>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</si>
  <si>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</si>
  <si>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</si>
  <si>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</si>
  <si>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</si>
  <si>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</si>
  <si>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</si>
  <si>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</si>
  <si>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</si>
  <si>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</si>
  <si>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</si>
  <si>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</si>
  <si>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</si>
  <si>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</si>
  <si>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</si>
  <si>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</si>
  <si>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</si>
  <si>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</si>
  <si>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</si>
  <si>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</si>
  <si>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</si>
  <si>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</si>
  <si>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</si>
  <si>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</si>
  <si>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</si>
  <si>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</si>
  <si>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</si>
  <si>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</si>
  <si>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</si>
  <si>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</si>
  <si>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</si>
  <si>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</si>
  <si>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</si>
  <si>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</si>
  <si>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</si>
  <si>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</si>
  <si>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</si>
  <si>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</si>
  <si>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</si>
  <si>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</si>
  <si>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</si>
  <si>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</si>
  <si>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</si>
  <si>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</si>
  <si>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</si>
  <si>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</si>
  <si>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</si>
  <si>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</si>
  <si>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</si>
  <si>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</si>
  <si>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</si>
  <si>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</si>
  <si>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</si>
  <si>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</si>
  <si>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</si>
  <si>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</si>
  <si>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</si>
  <si>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</si>
  <si>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</si>
  <si>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</si>
  <si>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</si>
  <si>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</si>
  <si>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</si>
  <si>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</si>
  <si>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</si>
  <si>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</si>
  <si>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</si>
  <si>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</si>
  <si>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</si>
  <si>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</si>
  <si>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</si>
  <si>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</si>
  <si>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</si>
  <si>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</si>
  <si>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</si>
  <si>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</si>
  <si>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</si>
  <si>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</si>
  <si>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</si>
  <si>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</si>
  <si>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</si>
  <si>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</si>
  <si>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</si>
  <si>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</si>
  <si>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</si>
  <si>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</si>
  <si>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</si>
  <si>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</si>
  <si>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</si>
  <si>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</si>
  <si>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</si>
  <si>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</si>
  <si>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</si>
  <si>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</si>
  <si>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</si>
  <si>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</si>
  <si>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</si>
  <si>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</si>
  <si>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</si>
  <si>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</si>
  <si>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</si>
  <si>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</si>
  <si>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</si>
  <si>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</si>
  <si>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</si>
  <si>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</si>
  <si>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</si>
  <si>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</si>
  <si>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</si>
  <si>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</si>
  <si>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</si>
  <si>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</si>
  <si>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</si>
  <si>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</si>
  <si>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</si>
  <si>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</si>
  <si>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</si>
  <si>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</si>
  <si>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</si>
  <si>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</si>
  <si>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</si>
  <si>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</si>
  <si>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</si>
  <si>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</si>
  <si>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</si>
  <si>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</si>
  <si>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</si>
  <si>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</si>
  <si>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</si>
  <si>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</si>
  <si>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</si>
  <si>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</si>
  <si>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</si>
  <si>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</si>
  <si>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</si>
  <si>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</si>
  <si>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</si>
  <si>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</si>
  <si>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</si>
  <si>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</si>
  <si>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</si>
  <si>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</si>
  <si>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</si>
  <si>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</si>
  <si>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</si>
  <si>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</si>
  <si>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</si>
  <si>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</si>
  <si>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</si>
  <si>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</si>
  <si>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</si>
  <si>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</si>
  <si>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</si>
  <si>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</si>
  <si>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</si>
  <si>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</si>
  <si>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</si>
  <si>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</si>
  <si>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</si>
  <si>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</si>
  <si>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</si>
  <si>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</si>
  <si>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</si>
  <si>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</si>
  <si>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</si>
  <si>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</si>
  <si>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</si>
  <si>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</si>
  <si>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</si>
  <si>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</si>
  <si>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</si>
  <si>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</si>
  <si>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</si>
  <si>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</si>
  <si>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</si>
  <si>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</si>
  <si>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</si>
  <si>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</si>
  <si>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</si>
  <si>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</si>
  <si>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</si>
  <si>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</si>
  <si>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</si>
  <si>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</si>
  <si>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</si>
  <si>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</si>
  <si>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</si>
  <si>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</si>
  <si>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</si>
  <si>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</si>
  <si>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</si>
  <si>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</si>
  <si>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</si>
  <si>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</si>
  <si>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</si>
  <si>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</si>
  <si>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</si>
  <si>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</si>
  <si>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</si>
  <si>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</si>
  <si>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</si>
  <si>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</si>
  <si>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</si>
  <si>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</si>
  <si>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</si>
  <si>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</si>
  <si>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</si>
  <si>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</si>
  <si>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</si>
  <si>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</si>
  <si>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</si>
  <si>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</si>
  <si>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</si>
  <si>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</si>
  <si>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</si>
  <si>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</si>
  <si>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</si>
  <si>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</si>
  <si>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</si>
  <si>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</si>
  <si>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</si>
  <si>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</si>
  <si>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</si>
  <si>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</si>
  <si>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</si>
  <si>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</si>
  <si>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</si>
  <si>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</si>
  <si>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</si>
  <si>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</si>
  <si>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</si>
  <si>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</si>
  <si>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</si>
  <si>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</si>
  <si>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</si>
  <si>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</si>
  <si>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</si>
  <si>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</si>
  <si>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</si>
  <si>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</si>
  <si>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</si>
  <si>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</si>
  <si>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</si>
  <si>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</si>
  <si>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</si>
  <si>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</si>
  <si>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</si>
  <si>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</si>
  <si>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</si>
  <si>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</si>
  <si>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</si>
  <si>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</si>
  <si>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</si>
  <si>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</si>
  <si>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</si>
  <si>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</si>
  <si>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</si>
  <si>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</si>
  <si>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</si>
  <si>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</si>
  <si>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</si>
  <si>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</si>
  <si>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</si>
  <si>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</si>
  <si>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</si>
  <si>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</si>
  <si>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</si>
  <si>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</si>
  <si>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</si>
  <si>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</si>
  <si>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</si>
  <si>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</si>
  <si>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</si>
  <si>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</si>
  <si>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</si>
  <si>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</si>
  <si>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</si>
  <si>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</si>
  <si>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</si>
  <si>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</si>
  <si>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</si>
  <si>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</si>
  <si>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</si>
  <si>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</si>
  <si>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</si>
  <si>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</si>
  <si>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</si>
  <si>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</si>
  <si>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</si>
  <si>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</si>
  <si>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</si>
  <si>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</si>
  <si>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</si>
  <si>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</si>
  <si>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</si>
  <si>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</si>
  <si>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</si>
  <si>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</si>
  <si>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</si>
  <si>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</si>
  <si>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</si>
  <si>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</si>
  <si>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</si>
  <si>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</si>
  <si>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</si>
  <si>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</si>
  <si>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</si>
  <si>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</si>
  <si>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</si>
  <si>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</si>
  <si>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</si>
  <si>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</si>
  <si>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</si>
  <si>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</si>
  <si>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</si>
  <si>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</si>
  <si>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</si>
  <si>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</si>
  <si>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</si>
  <si>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</si>
  <si>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</si>
  <si>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</si>
  <si>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</si>
  <si>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</si>
  <si>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</si>
  <si>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</si>
  <si>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</si>
  <si>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</si>
  <si>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</si>
  <si>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</si>
  <si>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</si>
  <si>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</si>
  <si>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</si>
  <si>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</si>
  <si>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</si>
  <si>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</si>
  <si>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</si>
  <si>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</si>
  <si>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</si>
  <si>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</si>
  <si>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</si>
  <si>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</si>
  <si>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</si>
  <si>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</si>
  <si>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</si>
  <si>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</si>
  <si>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</si>
  <si>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</si>
  <si>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</si>
  <si>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</si>
  <si>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</si>
  <si>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</si>
  <si>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</si>
  <si>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</si>
  <si>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</si>
  <si>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</si>
  <si>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</si>
  <si>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</si>
  <si>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</si>
  <si>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</si>
  <si>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</si>
  <si>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</si>
  <si>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</si>
  <si>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</si>
  <si>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</si>
  <si>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</si>
  <si>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</si>
  <si>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</si>
  <si>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</si>
  <si>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</si>
  <si>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</si>
  <si>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</si>
  <si>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</si>
  <si>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</si>
  <si>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</si>
  <si>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</si>
  <si>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</si>
  <si>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</si>
  <si>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</si>
  <si>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</si>
  <si>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</si>
  <si>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</si>
  <si>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</si>
  <si>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</si>
  <si>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</si>
  <si>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</si>
  <si>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</si>
  <si>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</si>
  <si>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</si>
  <si>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</si>
  <si>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</si>
  <si>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</si>
  <si>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</si>
  <si>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</si>
  <si>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</si>
  <si>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</si>
  <si>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</si>
  <si>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</si>
  <si>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</si>
  <si>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</si>
  <si>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</si>
  <si>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</si>
  <si>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</si>
  <si>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</si>
  <si>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</si>
  <si>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</si>
  <si>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</si>
  <si>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</si>
  <si>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</si>
  <si>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</si>
  <si>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</si>
  <si>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</si>
  <si>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</si>
  <si>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</si>
  <si>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</si>
  <si>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</si>
  <si>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</si>
  <si>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</si>
  <si>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</si>
  <si>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</si>
  <si>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</si>
  <si>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</si>
  <si>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</si>
  <si>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</si>
  <si>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</si>
  <si>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</si>
  <si>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</si>
  <si>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</si>
  <si>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</si>
  <si>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</si>
  <si>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</si>
  <si>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</si>
  <si>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</si>
  <si>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</si>
  <si>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</si>
  <si>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</si>
  <si>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</si>
  <si>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</si>
  <si>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</si>
  <si>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</si>
  <si>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</si>
  <si>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</si>
  <si>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</si>
  <si>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</si>
  <si>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</si>
  <si>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</si>
  <si>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</si>
  <si>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</si>
  <si>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</si>
  <si>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</si>
  <si>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</si>
  <si>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</si>
  <si>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</si>
  <si>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</si>
  <si>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</si>
  <si>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</si>
  <si>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</si>
  <si>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</si>
  <si>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</si>
  <si>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</si>
  <si>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</si>
  <si>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</si>
  <si>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</si>
  <si>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</si>
  <si>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</si>
  <si>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</si>
  <si>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</si>
  <si>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</si>
  <si>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</si>
  <si>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</si>
  <si>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</si>
  <si>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</si>
  <si>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</si>
  <si>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</si>
  <si>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</si>
  <si>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</si>
  <si>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</si>
  <si>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</si>
  <si>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</si>
  <si>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</si>
  <si>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</si>
  <si>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</si>
  <si>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</si>
  <si>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</si>
  <si>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</si>
  <si>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</si>
  <si>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</si>
  <si>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</si>
  <si>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</si>
  <si>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</si>
  <si>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</si>
  <si>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</si>
  <si>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</si>
  <si>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</si>
  <si>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</si>
  <si>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</si>
  <si>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</si>
  <si>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</si>
  <si>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</si>
  <si>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</si>
  <si>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</si>
  <si>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</si>
  <si>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</si>
  <si>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</si>
  <si>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</si>
  <si>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</si>
  <si>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</si>
  <si>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</si>
  <si>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</si>
  <si>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</si>
  <si>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</si>
  <si>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</si>
  <si>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</si>
  <si>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</si>
  <si>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</si>
  <si>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</si>
  <si>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</si>
  <si>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</si>
  <si>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</si>
  <si>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</si>
  <si>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</si>
  <si>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</si>
  <si>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</si>
  <si>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</si>
  <si>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</si>
  <si>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</si>
  <si>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</si>
  <si>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</si>
  <si>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</si>
  <si>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</si>
  <si>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</si>
  <si>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</si>
  <si>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</si>
  <si>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</si>
  <si>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</si>
  <si>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</si>
  <si>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</si>
  <si>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</si>
  <si>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</si>
  <si>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</si>
  <si>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</si>
  <si>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</si>
  <si>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</si>
  <si>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</si>
  <si>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</si>
  <si>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</si>
  <si>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</si>
  <si>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</si>
  <si>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</si>
  <si>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</si>
  <si>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</si>
  <si>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</si>
  <si>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</si>
  <si>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</si>
  <si>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</si>
  <si>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</si>
  <si>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</si>
  <si>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</si>
  <si>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</si>
  <si>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</si>
  <si>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</si>
  <si>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</si>
  <si>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</si>
  <si>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</si>
  <si>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</si>
  <si>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</si>
  <si>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</si>
  <si>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</si>
  <si>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</si>
  <si>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</si>
  <si>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</si>
  <si>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</si>
  <si>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</si>
  <si>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</si>
  <si>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</si>
  <si>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</si>
  <si>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</si>
  <si>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</si>
  <si>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</si>
  <si>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</si>
  <si>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</si>
  <si>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</si>
  <si>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</si>
  <si>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</si>
  <si>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</si>
  <si>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</si>
  <si>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</si>
  <si>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</si>
  <si>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</si>
  <si>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</si>
  <si>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</si>
  <si>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</si>
  <si>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</si>
  <si>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</si>
  <si>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</si>
  <si>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</si>
  <si>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</si>
  <si>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</si>
  <si>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</si>
  <si>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</si>
  <si>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</si>
  <si>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</si>
  <si>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</si>
  <si>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</si>
  <si>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</si>
  <si>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</si>
  <si>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</si>
  <si>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</si>
  <si>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</si>
  <si>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</si>
  <si>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</si>
  <si>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</si>
  <si>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</si>
  <si>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</si>
  <si>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</si>
  <si>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</si>
  <si>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</si>
  <si>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</si>
  <si>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</si>
  <si>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</si>
  <si>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</si>
  <si>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</si>
  <si>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</si>
  <si>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</si>
  <si>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</si>
  <si>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</si>
  <si>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</si>
  <si>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</si>
  <si>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</si>
  <si>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</si>
  <si>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</si>
  <si>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</si>
  <si>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</si>
  <si>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</si>
  <si>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</si>
  <si>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</si>
  <si>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</si>
  <si>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</si>
  <si>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</si>
  <si>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</si>
  <si>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</si>
  <si>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</si>
  <si>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</si>
  <si>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</si>
  <si>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</si>
  <si>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</si>
  <si>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</si>
  <si>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</si>
  <si>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</si>
  <si>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</si>
  <si>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</si>
  <si>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</si>
  <si>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</si>
  <si>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</si>
  <si>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</si>
  <si>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</si>
  <si>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</si>
  <si>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</si>
  <si>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</si>
  <si>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</si>
  <si>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</si>
  <si>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</si>
  <si>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</si>
  <si>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</si>
  <si>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</si>
  <si>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</si>
  <si>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</si>
  <si>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</si>
  <si>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</si>
  <si>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</si>
  <si>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</si>
  <si>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</si>
  <si>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</si>
  <si>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</si>
  <si>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</si>
  <si>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</si>
  <si>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</si>
  <si>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</si>
  <si>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</si>
  <si>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</si>
  <si>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</si>
  <si>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</si>
  <si>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</si>
  <si>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</si>
  <si>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</si>
  <si>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</si>
  <si>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</si>
  <si>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</si>
  <si>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</si>
  <si>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</si>
  <si>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</si>
  <si>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</si>
  <si>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</si>
  <si>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</si>
  <si>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</si>
  <si>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</si>
  <si>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</si>
  <si>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</si>
  <si>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</si>
  <si>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</si>
  <si>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</si>
  <si>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</si>
  <si>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</si>
  <si>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</si>
  <si>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</si>
  <si>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</si>
  <si>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</si>
  <si>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</si>
  <si>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</si>
  <si>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</si>
  <si>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</si>
  <si>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</si>
  <si>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</si>
  <si>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</si>
  <si>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</si>
  <si>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</si>
  <si>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</si>
  <si>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</si>
  <si>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</si>
  <si>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</si>
  <si>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</si>
  <si>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</si>
  <si>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</si>
  <si>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</si>
  <si>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</si>
  <si>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</si>
  <si>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</si>
  <si>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</si>
  <si>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</si>
  <si>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</si>
  <si>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</si>
  <si>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</si>
  <si>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</si>
  <si>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</si>
  <si>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</si>
  <si>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</si>
  <si>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</si>
  <si>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</si>
  <si>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</si>
  <si>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</si>
  <si>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</si>
  <si>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</si>
  <si>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</si>
  <si>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</si>
  <si>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</si>
  <si>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</si>
  <si>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</si>
  <si>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</si>
  <si>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</si>
  <si>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</si>
  <si>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</si>
  <si>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</si>
  <si>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</si>
  <si>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</si>
  <si>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</si>
  <si>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</si>
  <si>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</si>
  <si>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</si>
  <si>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</si>
  <si>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</si>
  <si>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</si>
  <si>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</si>
  <si>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</si>
  <si>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</si>
  <si>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</si>
  <si>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</si>
  <si>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</si>
  <si>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</si>
  <si>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</si>
  <si>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</si>
  <si>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</si>
  <si>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</si>
  <si>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</si>
  <si>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</si>
  <si>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</si>
  <si>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</si>
  <si>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</si>
  <si>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</si>
  <si>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</si>
  <si>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</si>
  <si>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</si>
  <si>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</si>
  <si>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</si>
  <si>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</si>
  <si>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</si>
  <si>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</si>
  <si>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</si>
  <si>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</si>
  <si>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</si>
  <si>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</si>
  <si>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</si>
  <si>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</si>
  <si>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</si>
  <si>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</si>
  <si>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</si>
  <si>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</si>
  <si>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</si>
  <si>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</si>
  <si>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</si>
  <si>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</si>
  <si>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</si>
  <si>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</si>
  <si>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</si>
  <si>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</si>
  <si>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</si>
  <si>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</si>
  <si>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</si>
  <si>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</si>
  <si>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</si>
  <si>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</si>
  <si>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</si>
  <si>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</si>
  <si>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</si>
  <si>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</si>
  <si>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</si>
  <si>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</si>
  <si>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</si>
  <si>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</si>
  <si>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</si>
  <si>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</si>
  <si>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</si>
  <si>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</si>
  <si>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</si>
  <si>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</si>
  <si>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</si>
  <si>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</si>
  <si>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</si>
  <si>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</si>
  <si>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</si>
  <si>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</si>
  <si>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</si>
  <si>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</si>
  <si>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</si>
  <si>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</si>
  <si>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</si>
  <si>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</si>
  <si>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</si>
  <si>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</si>
  <si>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</si>
  <si>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</si>
  <si>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</si>
  <si>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</si>
  <si>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</si>
  <si>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</si>
  <si>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</si>
  <si>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</si>
  <si>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</si>
  <si>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</si>
  <si>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</si>
  <si>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</si>
  <si>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</si>
  <si>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</si>
  <si>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</si>
  <si>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</si>
  <si>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</si>
  <si>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</si>
  <si>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</si>
  <si>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</si>
  <si>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</si>
  <si>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</si>
  <si>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</si>
  <si>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</si>
  <si>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</si>
  <si>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</si>
  <si>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</si>
  <si>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</si>
  <si>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</si>
  <si>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</si>
  <si>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</si>
  <si>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</si>
  <si>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</si>
  <si>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</si>
  <si>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</si>
  <si>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</si>
  <si>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</si>
  <si>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</si>
  <si>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</si>
  <si>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</si>
  <si>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</si>
  <si>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</si>
  <si>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</si>
  <si>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</si>
  <si>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</si>
  <si>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</si>
  <si>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</si>
  <si>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</si>
  <si>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</si>
  <si>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</si>
  <si>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</si>
  <si>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</si>
  <si>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</si>
  <si>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</si>
  <si>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</si>
  <si>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</si>
  <si>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</si>
  <si>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</si>
  <si>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</si>
  <si>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</si>
  <si>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</si>
  <si>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</si>
  <si>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</si>
  <si>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</si>
  <si>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</si>
  <si>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</si>
  <si>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</si>
  <si>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</si>
  <si>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</si>
  <si>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</si>
  <si>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</si>
  <si>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</si>
  <si>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</si>
  <si>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</si>
  <si>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</si>
  <si>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</si>
  <si>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</si>
  <si>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</si>
  <si>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</si>
  <si>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</si>
  <si>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</si>
  <si>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</si>
  <si>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</si>
  <si>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</si>
  <si>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</si>
  <si>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</si>
  <si>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</si>
  <si>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</si>
  <si>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</si>
  <si>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</si>
  <si>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</si>
  <si>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</si>
  <si>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</si>
  <si>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</si>
  <si>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</si>
  <si>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</si>
  <si>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</si>
  <si>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</si>
  <si>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</si>
  <si>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</si>
  <si>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</si>
  <si>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</si>
  <si>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</si>
  <si>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</si>
  <si>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</si>
  <si>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</si>
  <si>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</si>
  <si>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</si>
  <si>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</si>
  <si>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</si>
  <si>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</si>
  <si>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</si>
  <si>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</si>
  <si>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</si>
  <si>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</si>
  <si>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</si>
  <si>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</si>
  <si>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</si>
  <si>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</si>
  <si>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</si>
  <si>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</si>
  <si>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</si>
  <si>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</si>
  <si>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</si>
  <si>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</si>
  <si>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</si>
  <si>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</si>
  <si>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</si>
  <si>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</si>
  <si>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</si>
  <si>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</si>
  <si>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</si>
  <si>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</si>
  <si>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</si>
  <si>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</si>
  <si>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</si>
  <si>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</si>
  <si>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</si>
  <si>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</si>
  <si>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</si>
  <si>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</si>
  <si>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</si>
  <si>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</si>
  <si>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</si>
  <si>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</si>
  <si>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</si>
  <si>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</si>
  <si>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</si>
  <si>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</si>
  <si>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</si>
  <si>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</si>
  <si>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</si>
  <si>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</si>
  <si>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</si>
  <si>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</si>
  <si>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</si>
  <si>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</si>
  <si>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</si>
  <si>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</si>
  <si>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</si>
  <si>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</si>
  <si>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</si>
  <si>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</si>
  <si>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</si>
  <si>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</si>
  <si>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</si>
  <si>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</si>
  <si>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</si>
  <si>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</si>
  <si>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</si>
  <si>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</si>
  <si>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</si>
  <si>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</si>
  <si>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</si>
  <si>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</si>
  <si>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</si>
  <si>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</si>
  <si>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</si>
  <si>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</si>
  <si>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</si>
  <si>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</si>
  <si>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</si>
  <si>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</si>
  <si>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</si>
  <si>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</si>
  <si>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</si>
  <si>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</si>
  <si>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</si>
  <si>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</si>
  <si>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</si>
  <si>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</si>
  <si>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</si>
  <si>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</si>
  <si>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</si>
  <si>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</si>
  <si>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</si>
  <si>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</si>
  <si>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</si>
  <si>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</si>
  <si>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</si>
  <si>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</si>
  <si>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</si>
  <si>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</si>
  <si>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</si>
  <si>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</si>
  <si>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</si>
  <si>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</si>
  <si>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</si>
  <si>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</si>
  <si>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</si>
  <si>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</si>
  <si>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</si>
  <si>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</si>
  <si>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</si>
  <si>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</si>
  <si>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</si>
  <si>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</si>
  <si>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</si>
  <si>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</si>
  <si>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</si>
  <si>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</si>
  <si>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</si>
  <si>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</si>
  <si>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</si>
  <si>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</si>
  <si>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</si>
  <si>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</si>
  <si>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</si>
  <si>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</si>
  <si>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</si>
  <si>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</si>
  <si>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</si>
  <si>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</si>
  <si>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</si>
  <si>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</si>
  <si>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</si>
  <si>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</si>
  <si>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</si>
  <si>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</si>
  <si>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</si>
  <si>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</si>
  <si>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</si>
  <si>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</si>
  <si>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</si>
  <si>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</si>
  <si>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</si>
  <si>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</si>
  <si>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</si>
  <si>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</si>
  <si>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</si>
  <si>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</si>
  <si>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</si>
  <si>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</si>
  <si>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</si>
  <si>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</si>
  <si>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</si>
  <si>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</si>
  <si>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</si>
  <si>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</si>
  <si>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</si>
  <si>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</si>
  <si>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</si>
  <si>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</si>
  <si>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</si>
  <si>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</si>
  <si>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</si>
  <si>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</si>
  <si>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</si>
  <si>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</si>
  <si>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</si>
  <si>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</si>
  <si>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</si>
  <si>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</si>
  <si>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</si>
  <si>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</si>
  <si>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</si>
  <si>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</si>
  <si>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</si>
  <si>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</si>
  <si>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</si>
  <si>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</si>
  <si>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</si>
  <si>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</si>
  <si>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</si>
  <si>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</si>
  <si>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</si>
  <si>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</si>
  <si>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</si>
  <si>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</si>
  <si>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</si>
  <si>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</si>
  <si>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</si>
  <si>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</si>
  <si>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</si>
  <si>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</si>
  <si>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</si>
  <si>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</si>
  <si>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</si>
  <si>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</si>
  <si>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</si>
  <si>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</si>
  <si>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</si>
  <si>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</si>
  <si>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</si>
  <si>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</si>
  <si>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</si>
  <si>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</si>
  <si>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</si>
  <si>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</si>
  <si>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</si>
  <si>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</si>
  <si>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</si>
  <si>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</si>
  <si>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</si>
  <si>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</si>
  <si>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</si>
  <si>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</si>
  <si>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</si>
  <si>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</si>
  <si>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</si>
  <si>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</si>
  <si>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</si>
  <si>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</si>
  <si>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</si>
  <si>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</si>
  <si>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</si>
  <si>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</si>
  <si>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</si>
  <si>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</si>
  <si>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</si>
  <si>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</si>
  <si>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</si>
  <si>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</si>
  <si>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</si>
  <si>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</si>
  <si>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</si>
  <si>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</si>
  <si>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</si>
  <si>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</si>
  <si>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</si>
  <si>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</si>
  <si>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</si>
  <si>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</si>
  <si>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</si>
  <si>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</si>
  <si>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</si>
  <si>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</si>
  <si>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</si>
  <si>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</si>
  <si>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</si>
  <si>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</si>
  <si>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</si>
  <si>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</si>
  <si>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</si>
  <si>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</si>
  <si>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</si>
  <si>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</si>
  <si>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</si>
  <si>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</si>
  <si>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</si>
  <si>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</si>
  <si>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</si>
  <si>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</si>
  <si>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</si>
  <si>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</si>
  <si>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</si>
  <si>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</si>
  <si>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</si>
  <si>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</si>
  <si>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</si>
  <si>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</si>
  <si>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</si>
  <si>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</si>
  <si>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</si>
  <si>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</si>
  <si>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</si>
  <si>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</si>
  <si>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</si>
  <si>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</si>
  <si>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</si>
  <si>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</si>
  <si>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</si>
  <si>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</si>
  <si>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</si>
  <si>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</si>
  <si>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</si>
  <si>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</si>
  <si>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</si>
  <si>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</si>
  <si>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</si>
  <si>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</si>
  <si>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</si>
  <si>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</si>
  <si>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</si>
  <si>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</si>
  <si>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</si>
  <si>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</si>
  <si>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</si>
  <si>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</si>
  <si>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</si>
  <si>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</si>
  <si>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</si>
  <si>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</si>
  <si>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</si>
  <si>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</si>
  <si>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</si>
  <si>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</si>
  <si>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</si>
  <si>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</si>
  <si>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</si>
  <si>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</si>
  <si>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</si>
  <si>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</si>
  <si>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</si>
  <si>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</si>
  <si>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</si>
  <si>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</si>
  <si>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</si>
  <si>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</si>
  <si>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</si>
  <si>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</si>
  <si>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</si>
  <si>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</si>
  <si>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</si>
  <si>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</si>
  <si>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</si>
  <si>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</si>
  <si>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</si>
  <si>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</si>
  <si>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</si>
  <si>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</si>
  <si>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</si>
  <si>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</si>
  <si>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</si>
  <si>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</si>
  <si>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</si>
  <si>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</si>
  <si>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</si>
  <si>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</si>
  <si>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</si>
  <si>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</si>
  <si>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</si>
  <si>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</si>
  <si>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</si>
  <si>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</si>
  <si>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</si>
  <si>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</si>
  <si>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</si>
  <si>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</si>
  <si>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</si>
  <si>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</si>
  <si>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</si>
  <si>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</si>
  <si>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</si>
  <si>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</si>
  <si>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</si>
  <si>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</si>
  <si>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</si>
  <si>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</si>
  <si>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</si>
  <si>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</si>
  <si>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</si>
  <si>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</si>
  <si>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</si>
  <si>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</si>
  <si>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</si>
  <si>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</si>
  <si>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</si>
  <si>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</si>
  <si>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</si>
  <si>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</si>
  <si>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</si>
  <si>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</si>
  <si>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</si>
  <si>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</si>
  <si>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</si>
  <si>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</si>
  <si>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</si>
  <si>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</si>
  <si>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</si>
  <si>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</si>
  <si>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</si>
  <si>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</si>
  <si>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</si>
  <si>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</si>
  <si>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</si>
  <si>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</si>
  <si>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</si>
  <si>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</si>
  <si>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</si>
  <si>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</si>
  <si>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</si>
  <si>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</si>
  <si>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</si>
  <si>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</si>
  <si>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</si>
  <si>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</si>
  <si>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</si>
  <si>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</si>
  <si>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</si>
  <si>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</si>
  <si>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</si>
  <si>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</si>
  <si>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</si>
  <si>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</si>
  <si>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</si>
  <si>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</si>
  <si>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</si>
  <si>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</si>
  <si>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</si>
  <si>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</si>
  <si>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</si>
  <si>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</si>
  <si>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</si>
  <si>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</si>
  <si>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</si>
  <si>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</si>
  <si>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</si>
  <si>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</si>
  <si>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</si>
  <si>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</si>
  <si>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</si>
  <si>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</si>
  <si>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</si>
  <si>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</si>
  <si>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</si>
  <si>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</si>
  <si>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</si>
  <si>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</si>
  <si>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</si>
  <si>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</si>
  <si>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</si>
  <si>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</si>
  <si>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</si>
  <si>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</si>
  <si>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</si>
  <si>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</si>
  <si>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</si>
  <si>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</si>
  <si>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</si>
  <si>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</si>
  <si>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</si>
  <si>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</si>
  <si>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</si>
  <si>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</si>
  <si>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</si>
  <si>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</si>
  <si>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</si>
  <si>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</si>
  <si>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</si>
  <si>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</si>
  <si>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</si>
  <si>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</si>
  <si>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</si>
  <si>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</si>
  <si>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</si>
  <si>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</si>
  <si>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</si>
  <si>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</si>
  <si>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</si>
  <si>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</si>
  <si>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</si>
  <si>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</si>
  <si>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</si>
  <si>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</si>
  <si>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</si>
  <si>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</si>
  <si>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</si>
  <si>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</si>
  <si>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</si>
  <si>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</si>
  <si>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</si>
  <si>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</si>
  <si>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</si>
  <si>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</si>
  <si>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</si>
  <si>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</si>
  <si>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</si>
  <si>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</si>
  <si>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</si>
  <si>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</si>
  <si>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</si>
  <si>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</si>
  <si>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</si>
  <si>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</si>
  <si>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</si>
  <si>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</si>
  <si>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</si>
  <si>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</si>
  <si>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</si>
  <si>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</si>
  <si>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</si>
  <si>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</si>
  <si>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</si>
  <si>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</si>
  <si>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</si>
  <si>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</si>
  <si>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</si>
  <si>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</si>
  <si>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</si>
  <si>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</si>
  <si>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</si>
  <si>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</si>
  <si>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</si>
  <si>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</si>
  <si>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</si>
  <si>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</si>
  <si>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</si>
  <si>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</si>
  <si>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</si>
  <si>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</si>
  <si>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</si>
  <si>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</si>
  <si>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</si>
  <si>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</si>
  <si>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</si>
  <si>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</si>
  <si>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</si>
  <si>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</si>
  <si>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</si>
  <si>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</si>
  <si>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</si>
  <si>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</si>
  <si>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</si>
  <si>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</si>
  <si>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</si>
  <si>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</si>
  <si>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</si>
  <si>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</si>
  <si>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</si>
  <si>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</si>
  <si>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</si>
  <si>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</si>
  <si>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</si>
  <si>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</si>
  <si>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</si>
  <si>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</si>
  <si>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</si>
  <si>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</si>
  <si>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</si>
  <si>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</si>
  <si>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</si>
  <si>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</si>
  <si>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</si>
  <si>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</si>
  <si>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</si>
  <si>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</si>
  <si>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</si>
  <si>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</si>
  <si>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</si>
  <si>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</si>
  <si>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</si>
  <si>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</si>
  <si>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</si>
  <si>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</si>
  <si>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</si>
  <si>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</si>
  <si>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</si>
  <si>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</si>
  <si>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</si>
  <si>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</si>
  <si>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</si>
  <si>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</si>
  <si>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</si>
  <si>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</si>
  <si>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</si>
  <si>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</si>
  <si>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</si>
  <si>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</si>
  <si>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</si>
  <si>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</si>
  <si>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</si>
  <si>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</si>
  <si>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</si>
  <si>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</si>
  <si>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</si>
  <si>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</si>
  <si>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</si>
  <si>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</si>
  <si>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</si>
  <si>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</si>
  <si>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</si>
  <si>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</si>
  <si>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</si>
  <si>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</si>
  <si>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</si>
  <si>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</si>
  <si>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</si>
  <si>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</si>
  <si>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</si>
  <si>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</si>
  <si>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</si>
  <si>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</si>
  <si>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</si>
  <si>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</si>
  <si>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</si>
  <si>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</si>
  <si>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</si>
  <si>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</si>
  <si>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</si>
  <si>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</si>
  <si>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</si>
  <si>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</si>
  <si>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</si>
  <si>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</si>
  <si>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</si>
  <si>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</si>
  <si>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</si>
  <si>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</si>
  <si>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</si>
  <si>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</si>
  <si>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</si>
  <si>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</si>
  <si>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</si>
  <si>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</si>
  <si>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</si>
  <si>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</si>
  <si>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</si>
  <si>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</si>
  <si>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</si>
  <si>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</si>
  <si>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</si>
  <si>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</si>
  <si>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</si>
  <si>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</si>
  <si>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</si>
  <si>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</si>
  <si>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</si>
  <si>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</si>
  <si>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</si>
  <si>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</si>
  <si>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</si>
  <si>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</si>
  <si>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</si>
  <si>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</si>
  <si>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</si>
  <si>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</si>
  <si>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</si>
  <si>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</si>
  <si>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</si>
  <si>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</si>
  <si>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</si>
  <si>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</si>
  <si>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</si>
  <si>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</si>
  <si>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</si>
  <si>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</si>
  <si>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</si>
  <si>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</si>
  <si>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</si>
  <si>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</si>
  <si>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</si>
  <si>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</si>
  <si>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</si>
  <si>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</si>
  <si>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</si>
  <si>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</si>
  <si>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</si>
  <si>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</si>
  <si>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</si>
  <si>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</si>
  <si>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</si>
  <si>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</si>
  <si>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</si>
  <si>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</si>
  <si>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</si>
  <si>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</si>
  <si>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</si>
  <si>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</si>
  <si>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</si>
  <si>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</si>
  <si>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</si>
  <si>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</si>
  <si>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</si>
  <si>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</si>
  <si>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</si>
  <si>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</si>
  <si>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</si>
  <si>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</si>
  <si>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</si>
  <si>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</si>
  <si>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</si>
  <si>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</si>
  <si>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</si>
  <si>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</si>
  <si>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</si>
  <si>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</si>
  <si>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</si>
  <si>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</si>
  <si>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</si>
  <si>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</si>
  <si>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</si>
  <si>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</si>
  <si>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</si>
  <si>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</si>
  <si>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</si>
  <si>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</si>
  <si>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</si>
  <si>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</si>
  <si>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</si>
  <si>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</si>
  <si>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</si>
  <si>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</si>
  <si>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</si>
  <si>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</si>
  <si>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</si>
  <si>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</si>
  <si>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</si>
  <si>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</si>
  <si>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</si>
  <si>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</si>
  <si>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</si>
  <si>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</si>
  <si>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</si>
  <si>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</si>
  <si>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</si>
  <si>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</si>
  <si>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</si>
  <si>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</si>
  <si>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</si>
  <si>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</si>
  <si>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</si>
  <si>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</si>
  <si>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</si>
  <si>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</si>
  <si>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</si>
  <si>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</si>
  <si>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</si>
  <si>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</si>
  <si>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</si>
  <si>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</si>
  <si>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</si>
  <si>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</si>
  <si>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</si>
  <si>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</si>
  <si>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</si>
  <si>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</si>
  <si>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</si>
  <si>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</si>
  <si>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</si>
  <si>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</si>
  <si>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</si>
  <si>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</si>
  <si>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</si>
  <si>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</si>
  <si>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</si>
  <si>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</si>
  <si>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</si>
  <si>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</si>
  <si>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</si>
  <si>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</si>
  <si>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</si>
  <si>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</si>
  <si>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</si>
  <si>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</si>
  <si>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</si>
  <si>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</si>
  <si>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</si>
  <si>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</si>
  <si>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</si>
  <si>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</si>
  <si>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</si>
  <si>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</si>
  <si>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</si>
  <si>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</si>
  <si>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</si>
  <si>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</si>
  <si>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</si>
  <si>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</si>
  <si>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</si>
  <si>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</si>
  <si>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</si>
  <si>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</si>
  <si>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</si>
  <si>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</si>
  <si>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</si>
  <si>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</si>
  <si>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</si>
  <si>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</si>
  <si>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</si>
  <si>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</si>
  <si>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</si>
  <si>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</si>
  <si>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</si>
  <si>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</si>
  <si>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</si>
  <si>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</si>
  <si>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</si>
  <si>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</si>
  <si>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</si>
  <si>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</si>
  <si>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</si>
  <si>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</si>
  <si>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</si>
  <si>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</si>
  <si>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</si>
  <si>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</si>
  <si>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</si>
  <si>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</si>
  <si>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</si>
  <si>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</si>
  <si>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</si>
  <si>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</si>
  <si>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</si>
  <si>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</si>
  <si>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</si>
  <si>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</si>
  <si>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</si>
  <si>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</si>
  <si>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</si>
  <si>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</si>
  <si>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</si>
  <si>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</si>
  <si>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</si>
  <si>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</si>
  <si>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</si>
  <si>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</si>
  <si>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</si>
  <si>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</si>
  <si>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</si>
  <si>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</si>
  <si>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</si>
  <si>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</si>
  <si>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</si>
  <si>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</si>
  <si>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</si>
  <si>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</si>
  <si>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</si>
  <si>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</si>
  <si>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</si>
  <si>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</si>
  <si>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</si>
  <si>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</si>
  <si>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</si>
  <si>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</si>
  <si>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</si>
  <si>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</si>
  <si>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</si>
  <si>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</si>
  <si>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</si>
  <si>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</si>
  <si>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</si>
  <si>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</si>
  <si>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</si>
  <si>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</si>
  <si>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</si>
  <si>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</si>
  <si>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</si>
  <si>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</si>
  <si>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</si>
  <si>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</si>
  <si>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</si>
  <si>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</si>
  <si>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</si>
  <si>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</si>
  <si>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</si>
  <si>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</si>
  <si>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</si>
  <si>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</si>
  <si>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</si>
  <si>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</si>
  <si>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</si>
  <si>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</si>
  <si>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</si>
  <si>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</si>
  <si>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</si>
  <si>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</si>
  <si>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</si>
  <si>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</si>
  <si>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</si>
  <si>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</si>
  <si>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</si>
  <si>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</si>
  <si>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</si>
  <si>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</si>
  <si>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</si>
  <si>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</si>
  <si>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</si>
  <si>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</si>
  <si>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</si>
  <si>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</si>
  <si>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</si>
  <si>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</si>
  <si>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</si>
  <si>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</si>
  <si>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</si>
  <si>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</si>
  <si>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</si>
  <si>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</si>
  <si>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</si>
  <si>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</si>
  <si>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</si>
  <si>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</si>
  <si>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</si>
  <si>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</si>
  <si>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</si>
  <si>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</si>
  <si>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</si>
  <si>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</si>
  <si>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</si>
  <si>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</si>
  <si>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</si>
  <si>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</si>
  <si>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</si>
  <si>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</si>
  <si>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</si>
  <si>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</si>
  <si>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</si>
  <si>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</si>
  <si>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</si>
  <si>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</si>
  <si>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</si>
  <si>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</si>
  <si>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</si>
  <si>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</si>
  <si>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</si>
  <si>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</si>
  <si>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</si>
  <si>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</si>
  <si>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</si>
  <si>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</si>
  <si>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</si>
  <si>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</si>
  <si>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</si>
  <si>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</si>
  <si>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</si>
  <si>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</si>
  <si>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</si>
  <si>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</si>
  <si>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</si>
  <si>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</si>
  <si>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</si>
  <si>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</si>
  <si>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</si>
  <si>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</si>
  <si>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</si>
  <si>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</si>
  <si>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</si>
  <si>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</si>
  <si>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</si>
  <si>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</si>
  <si>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</si>
  <si>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</si>
  <si>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</si>
  <si>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</si>
  <si>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</si>
  <si>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</si>
  <si>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</si>
  <si>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</si>
  <si>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</si>
  <si>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</si>
  <si>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</si>
  <si>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</si>
  <si>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</si>
  <si>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</si>
  <si>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</si>
  <si>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</si>
  <si>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</si>
  <si>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</si>
  <si>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</si>
  <si>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</si>
  <si>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</si>
  <si>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</si>
  <si>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</si>
  <si>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</si>
  <si>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</si>
  <si>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</si>
  <si>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</si>
  <si>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</si>
  <si>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</si>
  <si>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</si>
  <si>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</si>
  <si>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</si>
  <si>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</si>
  <si>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</si>
  <si>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</si>
  <si>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</si>
  <si>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</si>
  <si>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</si>
  <si>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</si>
  <si>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</si>
  <si>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</si>
  <si>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</si>
  <si>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</si>
  <si>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</si>
  <si>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</si>
  <si>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</si>
  <si>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</si>
  <si>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</si>
  <si>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</si>
  <si>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</si>
  <si>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</si>
  <si>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</si>
  <si>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</si>
  <si>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</si>
  <si>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</si>
  <si>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</si>
  <si>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</si>
  <si>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</si>
  <si>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</si>
  <si>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</si>
  <si>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</si>
  <si>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</si>
  <si>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</si>
  <si>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</si>
  <si>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</si>
  <si>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</si>
  <si>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</si>
  <si>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</si>
  <si>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</si>
  <si>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</si>
  <si>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</si>
  <si>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</si>
  <si>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</si>
  <si>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</si>
  <si>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</si>
  <si>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</si>
  <si>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</si>
  <si>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</si>
  <si>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</si>
  <si>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</si>
  <si>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</si>
  <si>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</si>
  <si>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</si>
  <si>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</si>
  <si>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</si>
  <si>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</si>
  <si>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</si>
  <si>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</si>
  <si>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</si>
  <si>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</si>
  <si>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</si>
  <si>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</si>
  <si>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</si>
  <si>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</si>
  <si>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</si>
  <si>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</si>
  <si>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</si>
  <si>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</si>
  <si>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</si>
  <si>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</si>
  <si>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</si>
  <si>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</si>
  <si>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</si>
  <si>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</si>
  <si>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</si>
  <si>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</si>
  <si>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</si>
  <si>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</si>
  <si>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</si>
  <si>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</si>
  <si>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</si>
  <si>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</si>
  <si>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</si>
  <si>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</si>
  <si>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</si>
  <si>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</si>
  <si>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</si>
  <si>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</si>
  <si>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</si>
  <si>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</si>
  <si>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</si>
  <si>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</si>
  <si>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</si>
  <si>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</si>
  <si>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</si>
  <si>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</si>
  <si>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</si>
  <si>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</si>
  <si>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</si>
  <si>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</si>
  <si>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</si>
  <si>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</si>
  <si>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</si>
  <si>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</si>
  <si>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</si>
  <si>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</si>
  <si>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</si>
  <si>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</si>
  <si>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</si>
  <si>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</si>
  <si>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</si>
  <si>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</si>
  <si>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</si>
  <si>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</si>
  <si>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</si>
  <si>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</si>
  <si>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</si>
  <si>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</si>
  <si>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</si>
  <si>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</si>
  <si>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</si>
  <si>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</si>
  <si>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</si>
  <si>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</si>
  <si>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</si>
  <si>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</si>
  <si>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</si>
  <si>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</si>
  <si>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</si>
  <si>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</si>
  <si>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</si>
  <si>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</si>
  <si>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</si>
  <si>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</si>
  <si>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</si>
  <si>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</si>
  <si>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</si>
  <si>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</si>
  <si>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</si>
  <si>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</si>
  <si>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</si>
  <si>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</si>
  <si>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</si>
  <si>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</si>
  <si>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</si>
  <si>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</si>
  <si>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</si>
  <si>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</si>
  <si>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</si>
  <si>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</si>
  <si>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</si>
  <si>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</si>
  <si>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</si>
  <si>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</si>
  <si>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</si>
  <si>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</si>
  <si>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</si>
  <si>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</si>
  <si>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</si>
  <si>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</si>
  <si>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</si>
  <si>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</si>
  <si>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</si>
  <si>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</si>
  <si>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</si>
  <si>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</si>
  <si>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</si>
  <si>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</si>
  <si>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</si>
  <si>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</si>
  <si>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</si>
  <si>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</si>
  <si>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</si>
  <si>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</si>
  <si>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</si>
  <si>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</si>
  <si>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</si>
  <si>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</si>
  <si>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</si>
  <si>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</si>
  <si>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</si>
  <si>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</si>
  <si>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</si>
  <si>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</si>
  <si>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</si>
  <si>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</si>
  <si>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</si>
  <si>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</si>
  <si>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</si>
  <si>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</si>
  <si>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</si>
  <si>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</si>
  <si>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</si>
  <si>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</si>
  <si>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</si>
  <si>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</si>
  <si>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</si>
  <si>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</si>
  <si>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</si>
  <si>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</si>
  <si>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</si>
  <si>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</si>
  <si>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</si>
  <si>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</si>
  <si>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</si>
  <si>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</si>
  <si>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</si>
  <si>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</si>
  <si>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</si>
  <si>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</si>
  <si>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</si>
  <si>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</si>
  <si>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</si>
  <si>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</si>
  <si>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</si>
  <si>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</si>
  <si>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</si>
  <si>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</si>
  <si>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</si>
  <si>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</si>
  <si>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</si>
  <si>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</si>
  <si>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</si>
  <si>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</si>
  <si>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</si>
  <si>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</si>
  <si>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</si>
  <si>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</si>
  <si>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</si>
  <si>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</si>
  <si>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</si>
  <si>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</si>
  <si>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</si>
  <si>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</si>
  <si>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</si>
  <si>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</si>
  <si>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</si>
  <si>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</si>
  <si>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</si>
  <si>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</si>
  <si>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</si>
  <si>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</si>
  <si>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</si>
  <si>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</si>
  <si>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</si>
  <si>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</si>
  <si>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</si>
  <si>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</si>
  <si>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</si>
  <si>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</si>
  <si>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</si>
  <si>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</si>
  <si>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</si>
  <si>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</si>
  <si>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</si>
  <si>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</si>
  <si>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</si>
  <si>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</si>
  <si>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</si>
  <si>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</si>
  <si>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</si>
  <si>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</si>
  <si>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</si>
  <si>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</si>
  <si>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</si>
  <si>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</si>
  <si>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</si>
  <si>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</si>
  <si>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</si>
  <si>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</si>
  <si>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</si>
  <si>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</si>
  <si>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</si>
  <si>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</si>
  <si>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</si>
  <si>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</si>
  <si>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</si>
  <si>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</si>
  <si>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</si>
  <si>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</si>
  <si>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</si>
  <si>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</si>
  <si>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</si>
  <si>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</si>
  <si>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</si>
  <si>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</si>
  <si>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</si>
  <si>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</si>
  <si>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</si>
  <si>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</si>
  <si>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</si>
  <si>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</si>
  <si>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</si>
  <si>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</si>
  <si>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</si>
  <si>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</si>
  <si>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</si>
  <si>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</si>
  <si>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</si>
  <si>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</si>
  <si>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</si>
  <si>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</si>
  <si>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</si>
  <si>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</si>
  <si>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</si>
  <si>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</si>
  <si>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</si>
  <si>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</si>
  <si>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</si>
  <si>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</si>
  <si>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</si>
  <si>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</si>
  <si>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</si>
  <si>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</si>
  <si>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</si>
  <si>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</si>
  <si>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</si>
  <si>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</si>
  <si>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</si>
  <si>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</si>
  <si>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</si>
  <si>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</si>
  <si>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</si>
  <si>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</si>
  <si>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</si>
  <si>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</si>
  <si>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</si>
  <si>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</si>
  <si>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</si>
  <si>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</si>
  <si>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</si>
  <si>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</si>
  <si>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</si>
  <si>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</si>
  <si>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</si>
  <si>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</si>
  <si>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</si>
  <si>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</si>
  <si>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</si>
  <si>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</si>
  <si>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</si>
  <si>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</si>
  <si>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</si>
  <si>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</si>
  <si>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</si>
  <si>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</si>
  <si>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</si>
  <si>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</si>
  <si>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</si>
  <si>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</si>
  <si>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</si>
  <si>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</si>
  <si>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</si>
  <si>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</si>
  <si>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</si>
  <si>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</si>
  <si>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</si>
  <si>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</si>
  <si>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</si>
  <si>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</si>
  <si>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</si>
  <si>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</si>
  <si>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</si>
  <si>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</si>
  <si>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</si>
  <si>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</si>
  <si>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</si>
  <si>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</si>
  <si>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</si>
  <si>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</si>
  <si>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</si>
  <si>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</si>
  <si>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</si>
  <si>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</si>
  <si>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</si>
  <si>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</si>
  <si>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</si>
  <si>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</si>
  <si>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</si>
  <si>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</si>
  <si>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</si>
  <si>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</si>
  <si>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</si>
  <si>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</si>
  <si>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</si>
  <si>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</si>
  <si>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</si>
  <si>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</si>
  <si>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</si>
  <si>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</si>
  <si>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</si>
  <si>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</si>
  <si>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</si>
  <si>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</si>
  <si>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</si>
  <si>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</si>
  <si>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</si>
  <si>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</si>
  <si>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</si>
  <si>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</si>
  <si>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</si>
  <si>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</si>
  <si>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</si>
  <si>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</si>
  <si>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</si>
  <si>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</si>
  <si>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</si>
  <si>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</si>
  <si>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</si>
  <si>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</si>
  <si>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</si>
  <si>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</si>
  <si>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</si>
  <si>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</si>
  <si>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</si>
  <si>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</si>
  <si>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</si>
  <si>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</si>
  <si>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</si>
  <si>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</si>
  <si>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</si>
  <si>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</si>
  <si>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</si>
  <si>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</si>
  <si>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</si>
  <si>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</si>
  <si>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</si>
  <si>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</si>
  <si>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</si>
  <si>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</si>
  <si>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</si>
  <si>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</si>
  <si>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</si>
  <si>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</si>
  <si>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</si>
  <si>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</si>
  <si>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</si>
  <si>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</si>
  <si>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</si>
  <si>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</si>
  <si>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</si>
  <si>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</si>
  <si>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</si>
  <si>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</si>
  <si>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</si>
  <si>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</si>
  <si>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</si>
  <si>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</si>
  <si>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</si>
  <si>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</si>
  <si>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</si>
  <si>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</si>
  <si>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</si>
  <si>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</si>
  <si>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</si>
  <si>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</si>
  <si>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</si>
  <si>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</si>
  <si>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</si>
  <si>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</si>
  <si>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</si>
  <si>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</si>
  <si>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</si>
  <si>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</si>
  <si>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</si>
  <si>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</si>
  <si>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</si>
  <si>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</si>
  <si>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</si>
  <si>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</si>
  <si>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</si>
  <si>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</si>
  <si>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</si>
  <si>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</si>
  <si>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</si>
  <si>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</si>
  <si>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</si>
  <si>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</si>
  <si>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</si>
  <si>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</si>
  <si>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</si>
  <si>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</si>
  <si>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</si>
  <si>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</si>
  <si>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</si>
  <si>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</si>
  <si>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</si>
  <si>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</si>
  <si>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</si>
  <si>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</si>
  <si>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</si>
  <si>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</si>
  <si>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</si>
  <si>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</si>
  <si>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</si>
  <si>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</si>
  <si>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</si>
  <si>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</si>
  <si>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</si>
  <si>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</si>
  <si>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</si>
  <si>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</si>
  <si>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</si>
  <si>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</si>
  <si>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</si>
  <si>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</si>
  <si>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</si>
  <si>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</si>
  <si>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</si>
  <si>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</si>
  <si>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</si>
  <si>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</si>
  <si>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</si>
  <si>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</si>
  <si>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</si>
  <si>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</si>
  <si>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</si>
  <si>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</si>
  <si>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</si>
  <si>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</si>
  <si>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</si>
  <si>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</si>
  <si>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</si>
  <si>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</si>
  <si>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</si>
  <si>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</si>
  <si>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</si>
  <si>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</si>
  <si>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</si>
  <si>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</si>
  <si>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</si>
  <si>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</si>
  <si>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</si>
  <si>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</si>
  <si>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</si>
  <si>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</si>
  <si>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</si>
  <si>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</si>
  <si>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</si>
  <si>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</si>
  <si>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</si>
  <si>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</si>
  <si>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</si>
  <si>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</si>
  <si>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</si>
  <si>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</si>
  <si>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</si>
  <si>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</si>
  <si>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</si>
  <si>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</si>
  <si>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</si>
  <si>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</si>
  <si>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</si>
  <si>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</si>
  <si>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</si>
  <si>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</si>
  <si>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</si>
  <si>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</si>
  <si>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</si>
  <si>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</si>
  <si>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</si>
  <si>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</si>
  <si>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</si>
  <si>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</si>
  <si>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</si>
  <si>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</si>
  <si>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</si>
  <si>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</si>
  <si>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</si>
  <si>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</si>
  <si>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</si>
  <si>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</si>
  <si>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</si>
  <si>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</si>
  <si>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</si>
  <si>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</si>
  <si>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</si>
  <si>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</si>
  <si>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</si>
  <si>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</si>
  <si>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</si>
  <si>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</si>
  <si>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</si>
  <si>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</si>
  <si>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</si>
  <si>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</si>
  <si>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</si>
  <si>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</si>
  <si>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</si>
  <si>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</si>
  <si>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</si>
  <si>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</si>
  <si>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</si>
  <si>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</si>
  <si>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</si>
  <si>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</si>
  <si>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</si>
  <si>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</si>
  <si>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</si>
  <si>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</si>
  <si>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</si>
  <si>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</si>
  <si>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</si>
  <si>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</si>
  <si>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</si>
  <si>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</si>
  <si>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</si>
  <si>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</si>
  <si>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</si>
  <si>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</si>
  <si>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</si>
  <si>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</si>
  <si>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</si>
  <si>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</si>
  <si>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</si>
  <si>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</si>
  <si>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</si>
  <si>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</si>
  <si>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</si>
  <si>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</si>
  <si>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</si>
  <si>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</si>
  <si>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</si>
  <si>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</si>
  <si>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</si>
  <si>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</si>
  <si>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</si>
  <si>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</si>
  <si>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</si>
  <si>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</si>
  <si>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</si>
  <si>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</si>
  <si>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</si>
  <si>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</si>
  <si>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</si>
  <si>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</si>
  <si>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</si>
  <si>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</si>
  <si>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</si>
  <si>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</si>
  <si>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</si>
  <si>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</si>
  <si>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</si>
  <si>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</si>
  <si>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</si>
  <si>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</si>
  <si>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</si>
  <si>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</si>
  <si>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</si>
  <si>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</si>
  <si>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</si>
  <si>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</si>
  <si>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</si>
  <si>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</si>
  <si>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</si>
  <si>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</si>
  <si>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</si>
  <si>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</si>
  <si>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</si>
  <si>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</si>
  <si>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</si>
  <si>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</si>
  <si>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</si>
  <si>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</si>
  <si>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</si>
  <si>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</si>
  <si>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</si>
  <si>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</si>
  <si>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</si>
  <si>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</si>
  <si>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</si>
  <si>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</si>
  <si>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</si>
  <si>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</si>
  <si>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</si>
  <si>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</si>
  <si>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</si>
  <si>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</si>
  <si>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</si>
  <si>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</si>
  <si>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</si>
  <si>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</si>
  <si>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</si>
  <si>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</si>
  <si>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</si>
  <si>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</si>
  <si>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</si>
  <si>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</si>
  <si>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</si>
  <si>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</si>
  <si>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</si>
  <si>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</si>
  <si>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</si>
  <si>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</si>
  <si>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</si>
  <si>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</si>
  <si>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</si>
  <si>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</si>
  <si>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</si>
  <si>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</si>
  <si>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</si>
  <si>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</si>
  <si>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</si>
  <si>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</si>
  <si>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</si>
  <si>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</si>
  <si>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</si>
  <si>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</si>
  <si>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</si>
  <si>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</si>
  <si>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</si>
  <si>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</si>
  <si>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</si>
  <si>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</si>
  <si>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</si>
  <si>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</si>
  <si>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</si>
  <si>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</si>
  <si>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</si>
  <si>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</si>
  <si>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</si>
  <si>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</si>
  <si>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</si>
  <si>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</si>
  <si>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</si>
  <si>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</si>
  <si>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</si>
  <si>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</si>
  <si>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</si>
  <si>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</si>
  <si>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</si>
  <si>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</si>
  <si>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</si>
  <si>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</si>
  <si>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</si>
  <si>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</si>
  <si>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</si>
  <si>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</si>
  <si>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</si>
  <si>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</si>
  <si>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</si>
  <si>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</si>
  <si>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</si>
  <si>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</si>
  <si>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</si>
  <si>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</si>
  <si>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</si>
  <si>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</si>
  <si>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</si>
  <si>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</si>
  <si>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</si>
  <si>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</si>
  <si>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</si>
  <si>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</si>
  <si>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</si>
  <si>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</si>
  <si>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</si>
  <si>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</si>
  <si>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</si>
  <si>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</si>
  <si>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</si>
  <si>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</si>
  <si>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</si>
  <si>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</si>
  <si>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</si>
  <si>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</si>
  <si>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</si>
  <si>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</si>
  <si>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</si>
  <si>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</si>
  <si>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</si>
  <si>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</si>
  <si>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</si>
  <si>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</si>
  <si>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</si>
  <si>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</si>
  <si>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</si>
  <si>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</si>
  <si>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</si>
  <si>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</si>
  <si>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</si>
  <si>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</si>
  <si>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</si>
  <si>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</si>
  <si>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</si>
  <si>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</si>
  <si>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</si>
  <si>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</si>
  <si>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</si>
  <si>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</si>
  <si>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</si>
  <si>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</si>
  <si>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</si>
  <si>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</si>
  <si>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</si>
  <si>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</si>
  <si>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</si>
  <si>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</si>
  <si>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</si>
  <si>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</si>
  <si>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</si>
  <si>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</si>
  <si>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</si>
  <si>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</si>
  <si>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</si>
  <si>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</si>
  <si>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</si>
  <si>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</si>
  <si>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</si>
  <si>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</si>
  <si>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</si>
  <si>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</si>
  <si>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</si>
  <si>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</si>
  <si>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</si>
  <si>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</si>
  <si>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</si>
  <si>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</si>
  <si>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</si>
  <si>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</si>
  <si>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</si>
  <si>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</si>
  <si>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</si>
  <si>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</si>
  <si>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</si>
  <si>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</si>
  <si>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</si>
  <si>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</si>
  <si>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</si>
  <si>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</si>
  <si>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</si>
  <si>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</si>
  <si>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</si>
  <si>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</si>
  <si>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</si>
  <si>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</si>
  <si>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</si>
  <si>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</si>
  <si>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</si>
  <si>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</si>
  <si>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</si>
  <si>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</si>
  <si>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</si>
  <si>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</si>
  <si>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</si>
  <si>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</si>
  <si>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</si>
  <si>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</si>
  <si>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</si>
  <si>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</si>
  <si>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</si>
  <si>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</si>
  <si>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</si>
  <si>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</si>
  <si>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</si>
  <si>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</si>
  <si>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</si>
  <si>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</si>
  <si>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</si>
  <si>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</si>
  <si>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</si>
  <si>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</si>
  <si>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</si>
  <si>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</si>
  <si>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</si>
  <si>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</si>
  <si>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</si>
  <si>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</si>
  <si>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</si>
  <si>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</si>
  <si>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</si>
  <si>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</si>
  <si>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</si>
  <si>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</si>
  <si>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</si>
  <si>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</si>
  <si>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</si>
  <si>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</si>
  <si>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</si>
  <si>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</si>
  <si>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</si>
  <si>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</si>
  <si>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</si>
  <si>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</si>
  <si>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</si>
  <si>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</si>
  <si>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</si>
  <si>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</si>
  <si>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</si>
  <si>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</si>
  <si>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</si>
  <si>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</si>
  <si>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</si>
  <si>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</si>
  <si>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</si>
  <si>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</si>
  <si>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</si>
  <si>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</si>
  <si>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</si>
  <si>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</si>
  <si>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</si>
  <si>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</si>
  <si>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</si>
  <si>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</si>
  <si>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</si>
  <si>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</si>
  <si>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</si>
  <si>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</si>
  <si>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</si>
  <si>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</si>
  <si>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</si>
  <si>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</si>
  <si>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</si>
  <si>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</si>
  <si>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</si>
  <si>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</si>
  <si>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</si>
  <si>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</si>
  <si>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</si>
  <si>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</si>
  <si>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</si>
  <si>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</si>
  <si>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</si>
  <si>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</si>
  <si>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</si>
  <si>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</si>
  <si>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</si>
  <si>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</si>
  <si>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</si>
  <si>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</si>
  <si>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</si>
  <si>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</si>
  <si>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</si>
  <si>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</si>
  <si>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</si>
  <si>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</si>
  <si>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</si>
  <si>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</si>
  <si>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</si>
  <si>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</si>
  <si>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</si>
  <si>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</si>
  <si>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</si>
  <si>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</si>
  <si>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</si>
  <si>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</si>
  <si>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</si>
  <si>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</si>
  <si>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</si>
  <si>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</si>
  <si>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</si>
  <si>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</si>
  <si>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</si>
  <si>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</si>
  <si>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</si>
  <si>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</si>
  <si>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</si>
  <si>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</si>
  <si>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</si>
  <si>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</si>
  <si>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</si>
  <si>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</si>
  <si>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</si>
  <si>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</si>
  <si>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</si>
  <si>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</si>
  <si>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</si>
  <si>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</si>
  <si>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</si>
  <si>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</si>
  <si>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</si>
  <si>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</si>
  <si>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</si>
  <si>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</si>
  <si>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</si>
  <si>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</si>
  <si>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</si>
  <si>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</si>
  <si>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</si>
  <si>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</si>
  <si>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</si>
  <si>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</si>
  <si>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</si>
  <si>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</si>
  <si>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</si>
  <si>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</si>
  <si>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</si>
  <si>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</si>
  <si>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</si>
  <si>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</si>
  <si>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</si>
  <si>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</si>
  <si>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</si>
  <si>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</si>
  <si>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</si>
  <si>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</si>
  <si>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</si>
  <si>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</si>
  <si>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</si>
  <si>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</si>
  <si>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</si>
  <si>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</si>
  <si>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</si>
  <si>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</si>
  <si>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</si>
  <si>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</si>
  <si>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</si>
  <si>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</si>
  <si>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</si>
  <si>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</si>
  <si>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</si>
  <si>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</si>
  <si>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</si>
  <si>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</si>
  <si>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</si>
  <si>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</si>
  <si>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</si>
  <si>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</si>
  <si>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</si>
  <si>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</si>
  <si>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</si>
  <si>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</si>
  <si>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</si>
  <si>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</si>
  <si>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</si>
  <si>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</si>
  <si>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</si>
  <si>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</si>
  <si>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</si>
  <si>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</si>
  <si>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</si>
  <si>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</si>
  <si>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</si>
  <si>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</si>
  <si>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</si>
  <si>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</si>
  <si>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</si>
  <si>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</si>
  <si>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</si>
  <si>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</si>
  <si>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</si>
  <si>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</si>
  <si>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</si>
  <si>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</si>
  <si>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</si>
  <si>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</si>
  <si>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</si>
  <si>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</si>
  <si>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</si>
  <si>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</si>
  <si>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</si>
  <si>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</si>
  <si>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</si>
  <si>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</si>
  <si>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</si>
  <si>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</si>
  <si>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</si>
  <si>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</si>
  <si>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</si>
  <si>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</si>
  <si>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</si>
  <si>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</si>
  <si>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</si>
  <si>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</si>
  <si>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</si>
  <si>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</si>
  <si>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</si>
  <si>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</si>
  <si>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</si>
  <si>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</si>
  <si>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</si>
  <si>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</si>
  <si>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</si>
  <si>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</si>
  <si>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</si>
  <si>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</si>
  <si>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</si>
  <si>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</si>
  <si>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</si>
  <si>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</si>
  <si>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</si>
  <si>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</si>
  <si>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</si>
  <si>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</si>
  <si>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</si>
  <si>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</si>
  <si>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</si>
  <si>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</si>
  <si>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</si>
  <si>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</si>
  <si>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</si>
  <si>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</si>
  <si>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</si>
  <si>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</si>
  <si>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</si>
  <si>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</si>
  <si>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</si>
  <si>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</si>
  <si>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</si>
  <si>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</si>
  <si>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</si>
  <si>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</si>
  <si>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</si>
  <si>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</si>
  <si>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</si>
  <si>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</si>
  <si>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</si>
  <si>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</si>
  <si>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</si>
  <si>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</si>
  <si>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</si>
  <si>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</si>
  <si>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</si>
  <si>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</si>
  <si>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</si>
  <si>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</si>
  <si>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</si>
  <si>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</si>
  <si>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</si>
  <si>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</si>
  <si>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</si>
  <si>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</si>
  <si>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</si>
  <si>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</si>
  <si>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</si>
  <si>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</si>
  <si>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</si>
  <si>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</si>
  <si>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</si>
  <si>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</si>
  <si>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</si>
  <si>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</si>
  <si>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</si>
  <si>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</si>
  <si>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</si>
  <si>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</si>
  <si>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</si>
  <si>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</si>
  <si>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</si>
  <si>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</si>
  <si>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</si>
  <si>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</si>
  <si>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</si>
  <si>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</si>
  <si>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</si>
  <si>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</si>
  <si>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</si>
  <si>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</si>
  <si>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</si>
  <si>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</si>
  <si>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</si>
  <si>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</si>
  <si>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</si>
  <si>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</si>
  <si>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</si>
  <si>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</si>
  <si>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</si>
  <si>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</si>
  <si>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</si>
  <si>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</si>
  <si>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</si>
  <si>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</si>
  <si>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</si>
  <si>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</si>
  <si>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</si>
  <si>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</si>
  <si>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</si>
  <si>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</si>
  <si>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</si>
  <si>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</si>
  <si>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</si>
  <si>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</si>
  <si>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</si>
  <si>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</si>
  <si>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</si>
  <si>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</si>
  <si>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</si>
  <si>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</si>
  <si>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</si>
  <si>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</si>
  <si>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</si>
  <si>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</si>
  <si>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</si>
  <si>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</si>
  <si>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</si>
  <si>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</si>
  <si>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</si>
  <si>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</si>
  <si>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</si>
  <si>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</si>
  <si>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</si>
  <si>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</si>
  <si>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</si>
  <si>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</si>
  <si>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</si>
  <si>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</si>
  <si>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</si>
  <si>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</si>
  <si>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</si>
  <si>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</si>
  <si>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</si>
  <si>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</si>
  <si>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</si>
  <si>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</si>
  <si>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</si>
  <si>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</si>
  <si>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</si>
  <si>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</si>
  <si>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</si>
  <si>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</si>
  <si>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</si>
  <si>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</si>
  <si>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</si>
  <si>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</si>
  <si>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</si>
  <si>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</si>
  <si>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</si>
  <si>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</si>
  <si>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</si>
  <si>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</si>
  <si>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</si>
  <si>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</si>
  <si>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</si>
  <si>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</si>
  <si>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</si>
  <si>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</si>
  <si>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</si>
  <si>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</si>
  <si>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</si>
  <si>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</si>
  <si>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</si>
  <si>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</si>
  <si>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</si>
  <si>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</si>
  <si>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</si>
  <si>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</si>
  <si>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</si>
  <si>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</si>
  <si>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</si>
  <si>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</si>
  <si>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</si>
  <si>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</si>
  <si>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</si>
  <si>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</si>
  <si>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</si>
  <si>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</si>
  <si>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</si>
  <si>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</si>
  <si>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</si>
  <si>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</si>
  <si>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</si>
  <si>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</si>
  <si>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</si>
  <si>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</si>
  <si>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</si>
  <si>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</si>
  <si>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</si>
  <si>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</si>
  <si>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</si>
  <si>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</si>
  <si>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</si>
  <si>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</si>
  <si>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</si>
  <si>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</si>
  <si>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</si>
  <si>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</si>
  <si>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</si>
  <si>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</si>
  <si>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</si>
  <si>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</si>
  <si>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</si>
  <si>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</si>
  <si>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</si>
  <si>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</si>
  <si>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</si>
  <si>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</si>
  <si>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</si>
  <si>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</si>
  <si>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</si>
  <si>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</si>
  <si>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</si>
  <si>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</si>
  <si>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</si>
  <si>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</si>
  <si>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</si>
  <si>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</si>
  <si>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</si>
  <si>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</si>
  <si>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</si>
  <si>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</si>
  <si>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</si>
  <si>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</si>
  <si>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</si>
  <si>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</si>
  <si>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</si>
  <si>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</si>
  <si>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</si>
  <si>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</si>
  <si>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</si>
  <si>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</si>
  <si>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</si>
  <si>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</si>
  <si>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</si>
  <si>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</si>
  <si>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</si>
  <si>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</si>
  <si>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</si>
  <si>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</si>
  <si>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</si>
  <si>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</si>
  <si>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</si>
  <si>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</si>
  <si>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</si>
  <si>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</si>
  <si>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</si>
  <si>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</si>
  <si>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</si>
  <si>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</si>
  <si>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</si>
  <si>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</si>
  <si>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</si>
  <si>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</si>
  <si>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</si>
  <si>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</si>
  <si>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</si>
  <si>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</si>
  <si>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</si>
  <si>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</si>
  <si>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</si>
  <si>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</si>
  <si>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</si>
  <si>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</si>
  <si>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</si>
  <si>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</si>
  <si>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</si>
  <si>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</si>
  <si>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</si>
  <si>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</si>
  <si>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</si>
  <si>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</si>
  <si>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</si>
  <si>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</si>
  <si>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</si>
  <si>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</si>
  <si>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</si>
  <si>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</si>
  <si>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</si>
  <si>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</si>
  <si>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</si>
  <si>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</si>
  <si>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</si>
  <si>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</si>
  <si>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</si>
  <si>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</si>
  <si>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</si>
  <si>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</si>
  <si>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</si>
  <si>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</si>
  <si>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</si>
  <si>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</si>
  <si>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</si>
  <si>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</si>
  <si>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</si>
  <si>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</si>
  <si>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</si>
  <si>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</si>
  <si>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</si>
  <si>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</si>
  <si>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</si>
  <si>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</si>
  <si>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</si>
  <si>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</si>
  <si>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</si>
  <si>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</si>
  <si>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</si>
  <si>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</si>
  <si>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</si>
  <si>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</si>
  <si>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</si>
  <si>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</si>
  <si>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</si>
  <si>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</si>
  <si>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</si>
  <si>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</si>
  <si>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</si>
  <si>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</si>
  <si>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</si>
  <si>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</si>
  <si>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</si>
  <si>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</si>
  <si>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</si>
  <si>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</si>
  <si>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</si>
  <si>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</si>
  <si>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</si>
  <si>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</si>
  <si>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</si>
  <si>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</si>
  <si>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</si>
  <si>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</si>
  <si>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</si>
  <si>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</si>
  <si>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</si>
  <si>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</si>
  <si>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</si>
  <si>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</si>
  <si>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</si>
  <si>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</si>
  <si>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</si>
  <si>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</si>
  <si>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</si>
  <si>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</si>
  <si>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</si>
  <si>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</si>
  <si>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</si>
  <si>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</si>
  <si>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</si>
  <si>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</si>
  <si>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</si>
  <si>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</si>
  <si>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</si>
  <si>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</si>
  <si>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</si>
  <si>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</si>
  <si>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</si>
  <si>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</si>
  <si>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</si>
  <si>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</si>
  <si>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</si>
  <si>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</si>
  <si>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</si>
  <si>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</si>
  <si>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</si>
  <si>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</si>
  <si>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</si>
  <si>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</si>
  <si>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</si>
  <si>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</si>
  <si>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</si>
  <si>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</si>
  <si>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</si>
  <si>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</si>
  <si>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</si>
  <si>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</si>
  <si>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</si>
  <si>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</si>
  <si>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</si>
  <si>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</si>
  <si>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</si>
  <si>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</si>
  <si>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</si>
  <si>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</si>
  <si>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</si>
  <si>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</si>
  <si>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</si>
  <si>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</si>
  <si>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</si>
  <si>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</si>
  <si>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</si>
  <si>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</si>
  <si>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</si>
  <si>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</si>
  <si>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</si>
  <si>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</si>
  <si>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</si>
  <si>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</si>
  <si>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</si>
  <si>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</si>
  <si>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</si>
  <si>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</si>
  <si>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</si>
  <si>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</si>
  <si>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</si>
  <si>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</si>
  <si>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</si>
  <si>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</si>
  <si>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</si>
  <si>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</si>
  <si>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</si>
  <si>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</si>
  <si>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</si>
  <si>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</si>
  <si>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</si>
  <si>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</si>
  <si>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</si>
  <si>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</si>
  <si>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</si>
  <si>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</si>
  <si>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</si>
  <si>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</si>
  <si>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</si>
  <si>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</si>
  <si>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</si>
  <si>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</si>
  <si>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</si>
  <si>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</si>
  <si>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</si>
  <si>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</si>
  <si>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</si>
  <si>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</si>
  <si>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</si>
  <si>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</si>
  <si>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</si>
  <si>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</si>
  <si>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</si>
  <si>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</si>
  <si>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</si>
  <si>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</si>
  <si>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</si>
  <si>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</si>
  <si>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</si>
  <si>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</si>
  <si>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</si>
  <si>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</si>
  <si>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</si>
  <si>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</si>
  <si>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</si>
  <si>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</si>
  <si>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</si>
  <si>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</si>
  <si>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</si>
  <si>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</si>
  <si>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</si>
  <si>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</si>
  <si>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</si>
  <si>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</si>
  <si>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</si>
  <si>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</si>
  <si>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</si>
  <si>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</si>
  <si>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</si>
  <si>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</si>
  <si>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</si>
  <si>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</si>
  <si>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</si>
  <si>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</si>
  <si>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</si>
  <si>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</si>
  <si>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</si>
  <si>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</si>
  <si>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</si>
  <si>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</si>
  <si>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</si>
  <si>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</si>
  <si>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</si>
  <si>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</si>
  <si>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</si>
  <si>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</si>
  <si>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</si>
  <si>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</si>
  <si>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</si>
  <si>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</si>
  <si>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</si>
  <si>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</si>
  <si>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</si>
  <si>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</si>
  <si>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</si>
  <si>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</si>
  <si>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</si>
  <si>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</si>
  <si>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</si>
  <si>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</si>
  <si>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</si>
  <si>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</si>
  <si>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</si>
  <si>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</si>
  <si>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</si>
  <si>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</si>
  <si>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</si>
  <si>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</si>
  <si>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</si>
  <si>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</si>
  <si>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</si>
  <si>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</si>
  <si>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</si>
  <si>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</si>
  <si>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</si>
  <si>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</si>
  <si>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</si>
  <si>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</si>
  <si>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</si>
  <si>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</si>
  <si>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</si>
  <si>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</si>
  <si>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</si>
  <si>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</si>
  <si>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</si>
  <si>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</si>
  <si>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</si>
  <si>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</si>
  <si>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</si>
  <si>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</si>
  <si>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</si>
  <si>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</si>
  <si>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</si>
  <si>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</si>
  <si>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</si>
  <si>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</si>
  <si>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</si>
  <si>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</si>
  <si>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</si>
  <si>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</si>
  <si>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</si>
  <si>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</si>
  <si>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</si>
  <si>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</si>
  <si>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</si>
  <si>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</si>
  <si>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</si>
  <si>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</si>
  <si>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</si>
  <si>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</si>
  <si>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</si>
  <si>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</si>
  <si>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</si>
  <si>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</si>
  <si>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</si>
  <si>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</si>
  <si>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</si>
  <si>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</si>
  <si>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</si>
  <si>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</si>
  <si>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</si>
  <si>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</si>
  <si>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</si>
  <si>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</si>
  <si>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</si>
  <si>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</si>
  <si>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</si>
  <si>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</si>
  <si>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</si>
  <si>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</si>
  <si>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</si>
  <si>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</si>
  <si>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</si>
  <si>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</si>
  <si>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</si>
  <si>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</si>
  <si>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</si>
  <si>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</si>
  <si>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</si>
  <si>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</si>
  <si>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</si>
  <si>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</si>
  <si>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</si>
  <si>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</si>
  <si>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</si>
  <si>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</si>
  <si>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</si>
  <si>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</si>
  <si>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</si>
  <si>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</si>
  <si>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</si>
  <si>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</si>
  <si>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</si>
  <si>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</si>
  <si>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</si>
  <si>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</si>
  <si>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</si>
  <si>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</si>
  <si>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</si>
  <si>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</si>
  <si>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</si>
  <si>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</si>
  <si>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</si>
  <si>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</si>
  <si>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</si>
  <si>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</si>
  <si>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</si>
  <si>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</si>
  <si>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</si>
  <si>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</si>
  <si>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</si>
  <si>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</si>
  <si>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</si>
  <si>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</si>
  <si>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</si>
  <si>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</si>
  <si>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</si>
  <si>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</si>
  <si>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</si>
  <si>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</si>
  <si>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</si>
  <si>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</si>
  <si>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</si>
  <si>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</si>
  <si>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</si>
  <si>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</si>
  <si>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</si>
  <si>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</si>
  <si>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</si>
  <si>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</si>
  <si>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</si>
  <si>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</si>
  <si>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</si>
  <si>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</si>
  <si>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</si>
  <si>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</si>
  <si>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</si>
  <si>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</si>
  <si>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</si>
  <si>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</si>
  <si>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</si>
  <si>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</si>
  <si>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</si>
  <si>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</si>
  <si>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</si>
  <si>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</si>
  <si>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</si>
  <si>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</si>
  <si>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</si>
  <si>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</si>
  <si>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</si>
  <si>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</si>
  <si>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</si>
  <si>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</si>
  <si>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</si>
  <si>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</si>
  <si>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</si>
  <si>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</si>
  <si>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</si>
  <si>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</si>
  <si>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</si>
  <si>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</si>
  <si>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</si>
  <si>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</si>
  <si>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</si>
  <si>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</si>
  <si>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</si>
  <si>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</si>
  <si>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</si>
  <si>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</si>
  <si>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</si>
  <si>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</si>
  <si>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</si>
  <si>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</si>
  <si>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</si>
  <si>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</si>
  <si>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</si>
  <si>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</si>
  <si>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</si>
  <si>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</si>
  <si>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</si>
  <si>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</si>
  <si>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</si>
  <si>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</si>
  <si>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</si>
  <si>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</si>
  <si>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</si>
  <si>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</si>
  <si>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</si>
  <si>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</si>
  <si>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</si>
  <si>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</si>
  <si>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</si>
  <si>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</si>
  <si>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</si>
  <si>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</si>
  <si>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</si>
  <si>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</si>
  <si>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</si>
  <si>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</si>
  <si>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</si>
  <si>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</si>
  <si>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</si>
  <si>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</si>
  <si>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</si>
  <si>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</si>
  <si>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</si>
  <si>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</si>
  <si>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</si>
  <si>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</si>
  <si>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</si>
  <si>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</si>
  <si>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</si>
  <si>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</si>
  <si>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</si>
  <si>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</si>
  <si>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</si>
  <si>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</si>
  <si>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</si>
  <si>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</si>
  <si>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</si>
  <si>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</si>
  <si>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</si>
  <si>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</si>
  <si>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</si>
  <si>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</si>
  <si>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</si>
  <si>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</si>
  <si>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</si>
  <si>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</si>
  <si>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</si>
  <si>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</si>
  <si>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</si>
  <si>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</si>
  <si>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</si>
  <si>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</si>
  <si>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</si>
  <si>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</si>
  <si>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</si>
  <si>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</si>
  <si>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</si>
  <si>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</si>
  <si>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</si>
  <si>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</si>
  <si>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</si>
  <si>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</si>
  <si>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</si>
  <si>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</si>
  <si>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</si>
  <si>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</si>
  <si>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</si>
  <si>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</si>
  <si>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</si>
  <si>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</si>
  <si>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</si>
  <si>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</si>
  <si>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</si>
  <si>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</si>
  <si>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</si>
  <si>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</si>
  <si>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</si>
  <si>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</si>
  <si>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</si>
  <si>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</si>
  <si>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</si>
  <si>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</si>
  <si>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</si>
  <si>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</si>
  <si>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</si>
  <si>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</si>
  <si>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</si>
  <si>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</si>
  <si>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</si>
  <si>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</si>
  <si>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</si>
  <si>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</si>
  <si>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</si>
  <si>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</si>
  <si>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</si>
  <si>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</si>
  <si>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</si>
  <si>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</si>
  <si>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</si>
  <si>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</si>
  <si>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</si>
  <si>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</si>
  <si>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</si>
  <si>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</si>
  <si>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</si>
  <si>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</si>
  <si>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</si>
  <si>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</si>
  <si>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</si>
  <si>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</si>
  <si>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</si>
  <si>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</si>
  <si>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</si>
  <si>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</si>
  <si>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</si>
  <si>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</si>
  <si>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</si>
  <si>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</si>
  <si>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</si>
  <si>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</si>
  <si>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</si>
  <si>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</si>
  <si>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</si>
  <si>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</si>
  <si>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</si>
  <si>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</si>
  <si>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</si>
  <si>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</si>
  <si>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</si>
  <si>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</si>
  <si>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</si>
  <si>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</si>
  <si>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</si>
  <si>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</si>
  <si>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</si>
  <si>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</si>
  <si>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</si>
  <si>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</si>
  <si>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</si>
  <si>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</si>
  <si>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</si>
  <si>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</si>
  <si>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</si>
  <si>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</si>
  <si>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</si>
  <si>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</si>
  <si>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</si>
  <si>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</si>
  <si>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</si>
  <si>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</si>
  <si>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</si>
  <si>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</si>
  <si>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</si>
  <si>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</si>
  <si>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</si>
  <si>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</si>
  <si>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</si>
  <si>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</si>
  <si>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</si>
  <si>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</si>
  <si>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</si>
  <si>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</si>
  <si>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</si>
  <si>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</si>
  <si>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</si>
  <si>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</si>
  <si>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</si>
  <si>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</si>
  <si>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</si>
  <si>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</si>
  <si>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</si>
  <si>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</si>
  <si>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</si>
  <si>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</si>
  <si>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</si>
  <si>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</si>
  <si>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</si>
  <si>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</si>
  <si>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</si>
  <si>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</si>
  <si>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</si>
  <si>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</si>
  <si>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</si>
  <si>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</si>
  <si>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</si>
  <si>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</si>
  <si>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</si>
  <si>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</si>
  <si>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</si>
  <si>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</si>
  <si>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</si>
  <si>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</si>
  <si>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</si>
  <si>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</si>
  <si>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</si>
  <si>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</si>
  <si>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</si>
  <si>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</si>
  <si>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</si>
  <si>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</si>
  <si>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</si>
  <si>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</si>
  <si>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</si>
  <si>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</si>
  <si>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</si>
  <si>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</si>
  <si>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</si>
  <si>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</si>
  <si>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</si>
  <si>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</si>
  <si>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</si>
  <si>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</si>
  <si>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</si>
  <si>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</si>
  <si>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</si>
  <si>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</si>
  <si>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</si>
  <si>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</si>
  <si>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</si>
  <si>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</si>
  <si>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</si>
  <si>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</si>
  <si>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</si>
  <si>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</si>
  <si>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</si>
  <si>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</si>
  <si>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</si>
  <si>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</si>
  <si>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</si>
  <si>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</si>
  <si>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</si>
  <si>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</si>
  <si>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</si>
  <si>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</si>
  <si>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</si>
  <si>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</si>
  <si>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</si>
  <si>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</si>
  <si>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</si>
  <si>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</si>
  <si>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</si>
  <si>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</si>
  <si>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</si>
  <si>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</si>
  <si>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</si>
  <si>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</si>
  <si>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</si>
  <si>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</si>
  <si>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</si>
  <si>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</si>
  <si>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</si>
  <si>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</si>
  <si>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</si>
  <si>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</si>
  <si>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</si>
  <si>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</si>
  <si>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</si>
  <si>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</si>
  <si>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</si>
  <si>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</si>
  <si>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</si>
  <si>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</si>
  <si>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</si>
  <si>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</si>
  <si>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</si>
  <si>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</si>
  <si>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</si>
  <si>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</si>
  <si>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</si>
  <si>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</si>
  <si>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</si>
  <si>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</si>
  <si>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</si>
  <si>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</si>
  <si>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</si>
  <si>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</si>
  <si>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</si>
  <si>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</si>
  <si>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</si>
  <si>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</si>
  <si>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</si>
  <si>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</si>
  <si>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</si>
  <si>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</si>
  <si>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</si>
  <si>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</si>
  <si>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</si>
  <si>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</si>
  <si>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</si>
  <si>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</si>
  <si>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</si>
  <si>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</si>
  <si>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</si>
  <si>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</si>
  <si>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</si>
  <si>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</si>
  <si>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</si>
  <si>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</si>
  <si>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</si>
  <si>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</si>
  <si>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</si>
  <si>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</si>
  <si>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</si>
  <si>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</si>
  <si>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</si>
  <si>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</si>
  <si>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</si>
  <si>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</si>
  <si>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</si>
  <si>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</si>
  <si>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</si>
  <si>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</si>
  <si>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</si>
  <si>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</si>
  <si>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</si>
  <si>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</si>
  <si>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</si>
  <si>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</si>
  <si>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</si>
  <si>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</si>
  <si>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</si>
  <si>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</si>
  <si>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</si>
  <si>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</si>
  <si>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</si>
  <si>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</si>
  <si>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</si>
  <si>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</si>
  <si>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</si>
  <si>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</si>
  <si>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</si>
  <si>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</si>
  <si>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</si>
  <si>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</si>
  <si>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</si>
  <si>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</si>
  <si>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</si>
  <si>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</si>
  <si>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</si>
  <si>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</si>
  <si>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</si>
  <si>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</si>
  <si>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</si>
  <si>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</si>
  <si>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</si>
  <si>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</si>
  <si>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</si>
  <si>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</si>
  <si>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</si>
  <si>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</si>
  <si>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</si>
  <si>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</si>
  <si>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</si>
  <si>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</si>
  <si>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</si>
  <si>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</si>
  <si>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</si>
  <si>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</si>
  <si>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</si>
  <si>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</si>
  <si>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</si>
  <si>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</si>
  <si>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</si>
  <si>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</si>
  <si>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</si>
  <si>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</si>
  <si>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</si>
  <si>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</si>
  <si>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</si>
  <si>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</si>
  <si>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</si>
  <si>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</si>
  <si>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</si>
  <si>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</si>
  <si>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</si>
  <si>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</si>
  <si>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</si>
  <si>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</si>
  <si>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</si>
  <si>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</si>
  <si>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</si>
  <si>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</si>
  <si>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</si>
  <si>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</si>
  <si>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</si>
  <si>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</si>
  <si>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</si>
  <si>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</si>
  <si>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</si>
  <si>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</si>
  <si>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</si>
  <si>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</si>
  <si>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</si>
  <si>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</si>
  <si>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</si>
  <si>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</si>
  <si>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</si>
  <si>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</si>
  <si>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</si>
  <si>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</si>
  <si>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</si>
  <si>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</si>
  <si>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</si>
  <si>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</si>
  <si>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</si>
  <si>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</si>
  <si>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</si>
  <si>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</si>
  <si>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</si>
  <si>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</si>
  <si>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</si>
  <si>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</si>
  <si>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</si>
  <si>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</si>
  <si>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</si>
  <si>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</si>
  <si>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</si>
  <si>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</si>
  <si>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</si>
  <si>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</si>
  <si>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</si>
  <si>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</si>
  <si>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</si>
  <si>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</si>
  <si>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</si>
  <si>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</si>
  <si>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</si>
  <si>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</si>
  <si>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</si>
  <si>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</si>
  <si>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</si>
  <si>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</si>
  <si>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</si>
  <si>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</si>
  <si>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</si>
  <si>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</si>
  <si>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</si>
  <si>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</si>
  <si>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</si>
  <si>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</si>
  <si>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</si>
  <si>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</si>
  <si>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</si>
  <si>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</si>
  <si>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</si>
  <si>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</si>
  <si>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</si>
  <si>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</si>
  <si>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</si>
  <si>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</si>
  <si>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</si>
  <si>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</si>
  <si>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</si>
  <si>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</si>
  <si>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</si>
  <si>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</si>
  <si>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</si>
  <si>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</si>
  <si>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</si>
  <si>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</si>
  <si>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</si>
  <si>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</si>
  <si>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</si>
  <si>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</si>
  <si>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</si>
  <si>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</si>
  <si>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</si>
  <si>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</si>
  <si>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</si>
  <si>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</si>
  <si>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</si>
  <si>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</si>
  <si>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</si>
  <si>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</si>
  <si>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</si>
  <si>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</si>
  <si>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</si>
  <si>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</si>
  <si>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</si>
  <si>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</si>
  <si>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</si>
  <si>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</si>
  <si>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</si>
  <si>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</si>
  <si>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</si>
  <si>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</si>
  <si>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</si>
  <si>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</si>
  <si>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</si>
  <si>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</si>
  <si>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</si>
  <si>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</si>
  <si>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</si>
  <si>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</si>
  <si>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</si>
  <si>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</si>
  <si>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</si>
  <si>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</si>
  <si>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</si>
  <si>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</si>
  <si>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</si>
  <si>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</si>
  <si>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</si>
  <si>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</si>
  <si>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</si>
  <si>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</si>
  <si>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</si>
  <si>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</si>
  <si>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</si>
  <si>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</si>
  <si>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</si>
  <si>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</si>
  <si>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</si>
  <si>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</si>
  <si>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</si>
  <si>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</si>
  <si>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</si>
  <si>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</si>
  <si>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</si>
  <si>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</si>
  <si>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</si>
  <si>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</si>
  <si>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</si>
  <si>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</si>
  <si>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</si>
  <si>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</si>
  <si>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</si>
  <si>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</si>
  <si>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</si>
  <si>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</si>
  <si>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</si>
  <si>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</si>
  <si>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</si>
  <si>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</si>
  <si>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</si>
  <si>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</si>
  <si>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</si>
  <si>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</si>
  <si>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</si>
  <si>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</si>
  <si>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</si>
  <si>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</si>
  <si>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</si>
  <si>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</si>
  <si>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</si>
  <si>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</si>
  <si>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</si>
  <si>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</si>
  <si>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</si>
  <si>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</si>
  <si>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</si>
  <si>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</si>
  <si>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</si>
  <si>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</si>
  <si>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</si>
  <si>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</si>
  <si>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</si>
  <si>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</si>
  <si>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</si>
  <si>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</si>
  <si>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</si>
  <si>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</si>
  <si>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</si>
  <si>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</si>
  <si>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</si>
  <si>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</si>
  <si>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</si>
  <si>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</si>
  <si>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</si>
  <si>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</si>
  <si>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</si>
  <si>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</si>
  <si>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</si>
  <si>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</si>
  <si>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</si>
  <si>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</si>
  <si>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</si>
  <si>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</si>
  <si>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</si>
  <si>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</si>
  <si>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</si>
  <si>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</si>
  <si>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</si>
  <si>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</si>
  <si>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</si>
  <si>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</si>
  <si>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</si>
  <si>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</si>
  <si>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</si>
  <si>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</si>
  <si>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</si>
  <si>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</si>
  <si>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</si>
  <si>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</si>
  <si>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</si>
  <si>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</si>
  <si>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</si>
  <si>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</si>
  <si>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</si>
  <si>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</si>
  <si>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</si>
  <si>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</si>
  <si>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</si>
  <si>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</si>
  <si>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</si>
  <si>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</si>
  <si>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</si>
  <si>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</si>
  <si>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</si>
  <si>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</si>
  <si>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</si>
  <si>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</si>
  <si>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</si>
  <si>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</si>
  <si>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</si>
  <si>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</si>
  <si>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</si>
  <si>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</si>
  <si>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</si>
  <si>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</si>
  <si>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</si>
  <si>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</si>
  <si>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</si>
  <si>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</si>
  <si>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</si>
  <si>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</si>
  <si>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</si>
  <si>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</si>
  <si>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</si>
  <si>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</si>
  <si>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</si>
  <si>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</si>
  <si>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</si>
  <si>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</si>
  <si>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</si>
  <si>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</si>
  <si>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</si>
  <si>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</si>
  <si>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</si>
  <si>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</si>
  <si>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</si>
  <si>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</si>
  <si>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</si>
  <si>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</si>
  <si>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</si>
  <si>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</si>
  <si>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</si>
  <si>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</si>
  <si>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</si>
  <si>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</si>
  <si>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</si>
  <si>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</si>
  <si>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</si>
  <si>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</si>
  <si>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</si>
  <si>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</si>
  <si>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</si>
  <si>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</si>
  <si>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</si>
  <si>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</si>
  <si>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</si>
  <si>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</si>
  <si>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</si>
  <si>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</si>
  <si>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</si>
  <si>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</si>
  <si>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</si>
  <si>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</si>
  <si>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</si>
  <si>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</si>
  <si>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</si>
  <si>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</si>
  <si>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</si>
  <si>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</si>
  <si>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</si>
  <si>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</si>
  <si>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</si>
  <si>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</si>
  <si>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</si>
  <si>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</si>
  <si>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</si>
  <si>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</si>
  <si>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</si>
  <si>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</si>
  <si>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</si>
  <si>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</si>
  <si>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</si>
  <si>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</si>
  <si>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</si>
  <si>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</si>
  <si>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</si>
  <si>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</si>
  <si>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</si>
  <si>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</si>
  <si>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</si>
  <si>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</si>
  <si>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</si>
  <si>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</si>
  <si>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</si>
  <si>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</si>
  <si>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</si>
  <si>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</si>
  <si>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</si>
  <si>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</si>
  <si>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</si>
  <si>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</si>
  <si>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</si>
  <si>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</si>
  <si>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</si>
  <si>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</si>
  <si>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</si>
  <si>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</si>
  <si>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</si>
  <si>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</si>
  <si>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</si>
  <si>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</si>
  <si>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</si>
  <si>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</si>
  <si>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</si>
  <si>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</si>
  <si>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</si>
  <si>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</si>
  <si>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</si>
  <si>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</si>
  <si>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</si>
  <si>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</si>
  <si>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</si>
  <si>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</si>
  <si>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</si>
  <si>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</si>
  <si>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</si>
  <si>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</si>
  <si>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</si>
  <si>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</si>
  <si>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</si>
  <si>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</si>
  <si>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</si>
  <si>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</si>
  <si>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</si>
  <si>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</si>
  <si>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</si>
  <si>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</si>
  <si>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</si>
  <si>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</si>
  <si>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</si>
  <si>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</si>
  <si>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</si>
  <si>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</si>
  <si>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</si>
  <si>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</si>
  <si>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</si>
  <si>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</si>
  <si>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</si>
  <si>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</si>
  <si>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</si>
  <si>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</si>
  <si>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</si>
  <si>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</si>
  <si>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</si>
  <si>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</si>
  <si>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</si>
  <si>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</si>
  <si>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</si>
  <si>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</si>
  <si>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</si>
  <si>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</si>
  <si>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</si>
  <si>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</si>
  <si>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</si>
  <si>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</si>
  <si>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</si>
  <si>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</si>
  <si>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</si>
  <si>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</si>
  <si>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</si>
  <si>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</si>
  <si>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</si>
  <si>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</si>
  <si>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</si>
  <si>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</si>
  <si>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</si>
  <si>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</si>
  <si>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</si>
  <si>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</si>
  <si>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</si>
  <si>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</si>
  <si>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</si>
  <si>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</si>
  <si>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</si>
  <si>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</si>
  <si>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</si>
  <si>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</si>
  <si>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</si>
  <si>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</si>
  <si>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</si>
  <si>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</si>
  <si>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</si>
  <si>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</si>
  <si>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</si>
  <si>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</si>
  <si>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</si>
  <si>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</si>
  <si>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</si>
  <si>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</si>
  <si>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</si>
  <si>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</si>
  <si>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</si>
  <si>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</si>
  <si>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</si>
  <si>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</si>
  <si>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</si>
  <si>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</si>
  <si>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</si>
  <si>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</si>
  <si>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</si>
  <si>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</si>
  <si>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</si>
  <si>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</si>
  <si>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</si>
  <si>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</si>
  <si>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</si>
  <si>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</si>
  <si>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</si>
  <si>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</si>
  <si>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</si>
  <si>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</si>
  <si>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</si>
  <si>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</si>
  <si>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</si>
  <si>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</si>
  <si>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</si>
  <si>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</si>
  <si>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</si>
  <si>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</si>
  <si>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</si>
  <si>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</si>
  <si>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</si>
  <si>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</si>
  <si>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</si>
  <si>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</si>
  <si>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</si>
  <si>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</si>
  <si>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</si>
  <si>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</si>
  <si>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</si>
  <si>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</si>
  <si>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</si>
  <si>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</si>
  <si>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</si>
  <si>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</si>
  <si>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</si>
  <si>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</si>
  <si>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</si>
  <si>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</si>
  <si>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</si>
  <si>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</si>
  <si>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</si>
  <si>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</si>
  <si>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</si>
  <si>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</si>
  <si>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</si>
  <si>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</si>
  <si>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</si>
  <si>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</si>
  <si>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</si>
  <si>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</si>
  <si>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</si>
  <si>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</si>
  <si>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</si>
  <si>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</si>
  <si>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</si>
  <si>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</si>
  <si>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</si>
  <si>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</si>
  <si>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</si>
  <si>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</si>
  <si>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</si>
  <si>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</si>
  <si>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</si>
  <si>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</si>
  <si>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</si>
  <si>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</si>
  <si>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</si>
  <si>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</si>
  <si>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</si>
  <si>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</si>
  <si>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</si>
  <si>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</si>
  <si>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</si>
  <si>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</si>
  <si>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</si>
  <si>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</si>
  <si>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</si>
  <si>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</si>
  <si>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</si>
  <si>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</si>
  <si>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</si>
  <si>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</si>
  <si>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</si>
  <si>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</si>
  <si>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</si>
  <si>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</si>
  <si>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</si>
  <si>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</si>
  <si>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</si>
  <si>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</si>
  <si>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</si>
  <si>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</si>
  <si>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</si>
  <si>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</si>
  <si>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</si>
  <si>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</si>
  <si>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</si>
  <si>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</si>
  <si>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</si>
  <si>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</si>
  <si>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</si>
  <si>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</si>
  <si>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</si>
  <si>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</si>
  <si>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</si>
  <si>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</si>
  <si>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</si>
  <si>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</si>
  <si>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</si>
  <si>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</si>
  <si>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</si>
  <si>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</si>
  <si>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</si>
  <si>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</si>
  <si>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</si>
  <si>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</si>
  <si>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</si>
  <si>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</si>
  <si>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</si>
  <si>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</si>
  <si>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</si>
  <si>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</si>
  <si>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</si>
  <si>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</si>
  <si>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</si>
  <si>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</si>
  <si>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</si>
  <si>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</si>
  <si>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</si>
  <si>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</si>
  <si>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</si>
  <si>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</si>
  <si>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</si>
  <si>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</si>
  <si>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</si>
  <si>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</si>
  <si>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</si>
  <si>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</si>
  <si>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</si>
  <si>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</si>
  <si>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</si>
  <si>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</si>
  <si>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</si>
  <si>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</si>
  <si>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</si>
  <si>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</si>
  <si>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</si>
  <si>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</si>
  <si>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</si>
  <si>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</si>
  <si>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</si>
  <si>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</si>
  <si>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</si>
  <si>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</si>
  <si>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</si>
  <si>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</si>
  <si>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</si>
  <si>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</si>
  <si>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</si>
  <si>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</si>
  <si>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</si>
  <si>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</si>
  <si>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</si>
  <si>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</si>
  <si>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</si>
  <si>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</si>
  <si>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</si>
  <si>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</si>
  <si>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</si>
  <si>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</si>
  <si>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</si>
  <si>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</si>
  <si>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</si>
  <si>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</si>
  <si>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</si>
  <si>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</si>
  <si>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</si>
  <si>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</si>
  <si>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</si>
  <si>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</si>
  <si>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</si>
  <si>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</si>
  <si>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</si>
  <si>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</si>
  <si>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</si>
  <si>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</si>
  <si>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</si>
  <si>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</si>
  <si>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</si>
  <si>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</si>
  <si>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</si>
  <si>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</si>
  <si>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</si>
  <si>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</si>
  <si>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</si>
  <si>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</si>
  <si>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</si>
  <si>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</si>
  <si>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</si>
  <si>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</si>
  <si>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</si>
  <si>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</si>
  <si>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</si>
  <si>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</si>
  <si>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</si>
  <si>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</si>
  <si>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</si>
  <si>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</si>
  <si>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</si>
  <si>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</si>
  <si>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</si>
  <si>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</si>
  <si>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</si>
  <si>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</si>
  <si>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</si>
  <si>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</si>
  <si>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</si>
  <si>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</si>
  <si>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</si>
  <si>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</si>
  <si>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</si>
  <si>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</si>
  <si>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</si>
  <si>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</si>
  <si>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</si>
  <si>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</si>
  <si>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</si>
  <si>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</si>
  <si>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</si>
  <si>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</si>
  <si>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</si>
  <si>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</si>
  <si>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</si>
  <si>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</si>
  <si>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</si>
  <si>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</si>
  <si>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</si>
  <si>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</si>
  <si>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</si>
  <si>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</si>
  <si>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</si>
  <si>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</si>
  <si>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</si>
  <si>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</si>
  <si>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</si>
  <si>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</si>
  <si>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</si>
  <si>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</si>
  <si>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</si>
  <si>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</si>
  <si>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</si>
  <si>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</si>
  <si>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</si>
  <si>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</si>
  <si>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</si>
  <si>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</si>
  <si>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</si>
  <si>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</si>
  <si>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</si>
  <si>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</si>
  <si>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</si>
  <si>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</si>
  <si>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</si>
  <si>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</si>
  <si>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</si>
  <si>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</si>
  <si>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</si>
  <si>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</si>
  <si>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</si>
  <si>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</si>
  <si>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</si>
  <si>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</si>
  <si>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</si>
  <si>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</si>
  <si>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</si>
  <si>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</si>
  <si>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</si>
  <si>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</si>
  <si>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</si>
  <si>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</si>
  <si>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</si>
  <si>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</si>
  <si>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</si>
  <si>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</si>
  <si>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</si>
  <si>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</si>
  <si>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</si>
  <si>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</si>
  <si>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</si>
  <si>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</si>
  <si>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</si>
  <si>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</si>
  <si>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</si>
  <si>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</si>
  <si>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</si>
  <si>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</si>
  <si>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</si>
  <si>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</si>
  <si>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</si>
  <si>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</si>
  <si>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</si>
  <si>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</si>
  <si>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</si>
  <si>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</si>
  <si>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</si>
  <si>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</si>
  <si>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</si>
  <si>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</si>
  <si>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</si>
  <si>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</si>
  <si>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</si>
  <si>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</si>
  <si>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</si>
  <si>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</si>
  <si>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</si>
  <si>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</si>
  <si>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</si>
  <si>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</si>
  <si>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</si>
  <si>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</si>
  <si>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</si>
  <si>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</si>
  <si>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</si>
  <si>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</si>
  <si>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</si>
  <si>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</si>
  <si>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</si>
  <si>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</si>
  <si>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</si>
  <si>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</si>
  <si>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</si>
  <si>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</si>
  <si>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</si>
  <si>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</si>
  <si>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</si>
  <si>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</si>
  <si>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</si>
  <si>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</si>
  <si>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</si>
  <si>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</si>
  <si>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</si>
  <si>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</si>
  <si>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</si>
  <si>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</si>
  <si>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</si>
  <si>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</si>
  <si>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</si>
  <si>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</si>
  <si>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</si>
  <si>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</si>
  <si>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</si>
  <si>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</si>
  <si>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</si>
  <si>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</si>
  <si>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</si>
  <si>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</si>
  <si>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</si>
  <si>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</si>
  <si>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</si>
  <si>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</si>
  <si>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</si>
  <si>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</si>
  <si>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</si>
  <si>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</si>
  <si>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</si>
  <si>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</si>
  <si>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</si>
  <si>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</si>
  <si>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</si>
  <si>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</si>
  <si>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</si>
  <si>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</si>
  <si>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</si>
  <si>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</si>
  <si>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</si>
  <si>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</si>
  <si>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</si>
  <si>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</si>
  <si>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</si>
  <si>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</si>
  <si>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</si>
  <si>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</si>
  <si>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</si>
  <si>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</si>
  <si>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</si>
  <si>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</si>
  <si>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</si>
  <si>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</si>
  <si>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</si>
  <si>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</si>
  <si>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</si>
  <si>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</si>
  <si>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</si>
  <si>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</si>
  <si>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</si>
  <si>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</si>
  <si>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</si>
  <si>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</si>
  <si>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</si>
  <si>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</si>
  <si>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</si>
  <si>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</si>
  <si>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</si>
  <si>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</si>
  <si>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</si>
  <si>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</si>
  <si>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</si>
  <si>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</si>
  <si>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</si>
  <si>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</si>
  <si>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</si>
  <si>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</si>
  <si>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</si>
  <si>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</si>
  <si>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</si>
  <si>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</si>
  <si>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</si>
  <si>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</si>
  <si>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</si>
  <si>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</si>
  <si>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</si>
  <si>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</si>
  <si>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</si>
  <si>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</si>
  <si>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</si>
  <si>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</si>
  <si>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</si>
  <si>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</si>
  <si>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</si>
  <si>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</si>
  <si>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</si>
  <si>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</si>
  <si>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</si>
  <si>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</si>
  <si>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</si>
  <si>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</si>
  <si>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</si>
  <si>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</si>
  <si>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</si>
  <si>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</si>
  <si>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</si>
  <si>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</si>
  <si>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</si>
  <si>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</si>
  <si>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</si>
  <si>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</si>
  <si>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</si>
  <si>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</si>
  <si>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</si>
  <si>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</si>
  <si>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</si>
  <si>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</si>
  <si>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</si>
  <si>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</si>
  <si>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</si>
  <si>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</si>
  <si>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</si>
  <si>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</si>
  <si>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</si>
  <si>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</si>
  <si>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</si>
  <si>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</si>
  <si>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</si>
  <si>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</si>
  <si>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</si>
  <si>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</si>
  <si>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</si>
  <si>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</si>
  <si>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</si>
  <si>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</si>
  <si>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</si>
  <si>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</si>
  <si>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</si>
  <si>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</si>
  <si>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</si>
  <si>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</si>
  <si>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</si>
  <si>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</si>
  <si>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</si>
  <si>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</si>
  <si>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</si>
  <si>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</si>
  <si>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</si>
  <si>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</si>
  <si>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</si>
  <si>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</si>
  <si>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</si>
  <si>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</si>
  <si>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</si>
  <si>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</si>
  <si>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</si>
  <si>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</si>
  <si>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</si>
  <si>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</si>
  <si>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</si>
  <si>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</si>
  <si>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</si>
  <si>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</si>
  <si>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</si>
  <si>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</si>
  <si>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</si>
  <si>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</si>
  <si>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</si>
  <si>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</si>
  <si>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</si>
  <si>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</si>
  <si>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</si>
  <si>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</si>
  <si>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</si>
  <si>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</si>
  <si>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</si>
  <si>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</si>
  <si>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</si>
  <si>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</si>
  <si>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</si>
  <si>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</si>
  <si>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</si>
  <si>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</si>
  <si>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</si>
  <si>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</si>
  <si>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</si>
  <si>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</si>
  <si>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</si>
  <si>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</si>
  <si>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</si>
  <si>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</si>
  <si>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</si>
  <si>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</si>
  <si>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</si>
  <si>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</si>
  <si>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</si>
  <si>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</si>
  <si>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</si>
  <si>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</si>
  <si>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</si>
  <si>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</si>
  <si>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</si>
  <si>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</si>
  <si>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</si>
  <si>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</si>
  <si>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</si>
  <si>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</si>
  <si>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</si>
  <si>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</si>
  <si>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</si>
  <si>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</si>
  <si>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</si>
  <si>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</si>
  <si>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</si>
  <si>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</si>
  <si>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</si>
  <si>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</si>
  <si>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</si>
  <si>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</si>
  <si>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</si>
  <si>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</si>
  <si>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</si>
  <si>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</si>
  <si>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</si>
  <si>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</si>
  <si>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</si>
  <si>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</si>
  <si>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</si>
  <si>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</si>
  <si>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</si>
  <si>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</si>
  <si>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</si>
  <si>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</si>
  <si>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</si>
  <si>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</si>
  <si>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</si>
  <si>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</si>
  <si>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</si>
  <si>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</si>
  <si>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</si>
  <si>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</si>
  <si>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</si>
  <si>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</si>
  <si>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</si>
  <si>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</si>
  <si>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</si>
  <si>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</si>
  <si>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</si>
  <si>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</si>
  <si>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</si>
  <si>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</si>
  <si>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</si>
  <si>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</si>
  <si>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</si>
  <si>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</si>
  <si>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</si>
  <si>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</si>
  <si>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</si>
  <si>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</si>
  <si>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</si>
  <si>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</si>
  <si>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</si>
  <si>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</si>
  <si>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</si>
  <si>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</si>
  <si>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</si>
  <si>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</si>
  <si>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</si>
  <si>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</si>
  <si>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</si>
  <si>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</si>
  <si>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</si>
  <si>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</si>
  <si>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</si>
  <si>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</si>
  <si>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</si>
  <si>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</si>
  <si>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</si>
  <si>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</si>
  <si>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</si>
  <si>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</si>
  <si>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</si>
  <si>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</si>
  <si>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</si>
  <si>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</si>
  <si>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</si>
  <si>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</si>
  <si>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</si>
  <si>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</si>
  <si>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</si>
  <si>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</si>
  <si>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</si>
  <si>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</si>
  <si>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</si>
  <si>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</si>
  <si>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</si>
  <si>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</si>
  <si>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</si>
  <si>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</si>
  <si>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</si>
  <si>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</si>
  <si>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</si>
  <si>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</si>
  <si>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</si>
  <si>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</si>
  <si>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</si>
  <si>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</si>
  <si>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</si>
  <si>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</si>
  <si>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</si>
  <si>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</si>
  <si>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</si>
  <si>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</si>
  <si>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</si>
  <si>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</si>
  <si>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</si>
  <si>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</si>
  <si>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</si>
  <si>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</si>
  <si>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</si>
  <si>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</si>
  <si>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</si>
  <si>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</si>
  <si>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</si>
  <si>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</si>
  <si>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</si>
  <si>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</si>
  <si>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</si>
  <si>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</si>
  <si>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</si>
  <si>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</si>
  <si>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</si>
  <si>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</si>
  <si>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</si>
  <si>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</si>
  <si>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</si>
  <si>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</si>
  <si>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</si>
  <si>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</si>
  <si>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</si>
  <si>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</si>
  <si>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</si>
  <si>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</si>
  <si>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</si>
  <si>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</si>
  <si>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</si>
  <si>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</si>
  <si>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</si>
  <si>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</si>
  <si>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</si>
  <si>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</si>
  <si>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</si>
  <si>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</si>
  <si>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</si>
  <si>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</si>
  <si>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</si>
  <si>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</si>
  <si>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</si>
  <si>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</si>
  <si>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</si>
  <si>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</si>
  <si>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</si>
  <si>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</si>
  <si>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</si>
  <si>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</si>
  <si>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</si>
  <si>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</si>
  <si>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</si>
  <si>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</si>
  <si>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</si>
  <si>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</si>
  <si>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</si>
  <si>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</si>
  <si>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</si>
  <si>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</si>
  <si>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</si>
  <si>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</si>
  <si>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</si>
  <si>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</si>
  <si>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</si>
  <si>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</si>
  <si>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</si>
  <si>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</si>
  <si>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</si>
  <si>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</si>
  <si>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</si>
  <si>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</si>
  <si>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</si>
  <si>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</si>
  <si>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</si>
  <si>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</si>
  <si>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</si>
  <si>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</si>
  <si>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</si>
  <si>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</si>
  <si>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</si>
  <si>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</si>
  <si>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</si>
  <si>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</si>
  <si>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</si>
  <si>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</si>
  <si>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</si>
  <si>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</si>
  <si>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</si>
  <si>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</si>
  <si>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</si>
  <si>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</si>
  <si>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</si>
  <si>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</si>
  <si>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</si>
  <si>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</si>
  <si>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</si>
  <si>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</si>
  <si>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</si>
  <si>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</si>
  <si>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</si>
  <si>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</si>
  <si>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</si>
  <si>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</si>
  <si>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</si>
  <si>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</si>
  <si>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</si>
  <si>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</si>
  <si>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</si>
  <si>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</si>
  <si>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</si>
  <si>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</si>
  <si>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</si>
  <si>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</si>
  <si>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</si>
  <si>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</si>
  <si>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</si>
  <si>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</si>
  <si>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</si>
  <si>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</si>
  <si>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</si>
  <si>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</si>
  <si>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</si>
  <si>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</si>
  <si>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</si>
  <si>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</si>
  <si>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</si>
  <si>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</si>
  <si>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</si>
  <si>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</si>
  <si>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</si>
  <si>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</si>
  <si>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</si>
  <si>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</si>
  <si>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</si>
  <si>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</si>
  <si>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</si>
  <si>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</si>
  <si>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</si>
  <si>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</si>
  <si>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</si>
  <si>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</si>
  <si>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</si>
  <si>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</si>
  <si>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</si>
  <si>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</si>
  <si>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</si>
  <si>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</si>
  <si>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</si>
  <si>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</si>
  <si>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</si>
  <si>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</si>
  <si>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</si>
  <si>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</si>
  <si>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</si>
  <si>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</si>
  <si>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</si>
  <si>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</si>
  <si>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</si>
  <si>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</si>
  <si>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</si>
  <si>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</si>
  <si>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</si>
  <si>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</si>
  <si>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</si>
  <si>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</si>
  <si>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</si>
  <si>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</si>
  <si>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</si>
  <si>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</si>
  <si>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</si>
  <si>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</si>
  <si>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</si>
  <si>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</si>
  <si>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</si>
  <si>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</si>
  <si>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</si>
  <si>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</si>
  <si>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</si>
  <si>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</si>
  <si>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</si>
  <si>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</si>
  <si>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</si>
  <si>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</si>
  <si>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</si>
  <si>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</si>
  <si>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</si>
  <si>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</si>
  <si>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</si>
  <si>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</si>
  <si>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</si>
  <si>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</si>
  <si>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</si>
  <si>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</si>
  <si>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</si>
  <si>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</si>
  <si>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</si>
  <si>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</si>
  <si>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</si>
  <si>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</si>
  <si>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</si>
  <si>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</si>
  <si>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</si>
  <si>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</si>
  <si>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</si>
  <si>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</si>
  <si>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</si>
  <si>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</si>
  <si>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</si>
  <si>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</si>
  <si>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</si>
  <si>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</si>
  <si>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</si>
  <si>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</si>
  <si>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</si>
  <si>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</si>
  <si>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</si>
  <si>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</si>
  <si>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</si>
  <si>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</si>
  <si>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</si>
  <si>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</si>
  <si>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</si>
  <si>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</si>
  <si>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</si>
  <si>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</si>
  <si>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</si>
  <si>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</si>
  <si>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</si>
  <si>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</si>
  <si>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</si>
  <si>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</si>
  <si>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</si>
  <si>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</si>
  <si>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</si>
  <si>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</si>
  <si>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</si>
  <si>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</si>
  <si>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</si>
  <si>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</si>
  <si>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</si>
  <si>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</si>
  <si>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</si>
  <si>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</si>
  <si>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</si>
  <si>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</si>
  <si>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</si>
  <si>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</si>
  <si>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</si>
  <si>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</si>
  <si>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</si>
  <si>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</si>
  <si>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</si>
  <si>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</si>
  <si>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</si>
  <si>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</si>
  <si>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</si>
  <si>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</si>
  <si>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</si>
  <si>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</si>
  <si>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</si>
  <si>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</si>
  <si>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</si>
  <si>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</si>
  <si>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</si>
  <si>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</si>
  <si>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</si>
  <si>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</si>
  <si>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</si>
  <si>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</si>
  <si>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</si>
  <si>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</si>
  <si>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</si>
  <si>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</si>
  <si>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</si>
  <si>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</si>
  <si>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</si>
  <si>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</si>
  <si>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</si>
  <si>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</si>
  <si>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</si>
  <si>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</si>
  <si>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</si>
  <si>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</si>
  <si>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</si>
  <si>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</si>
  <si>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</si>
  <si>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</si>
  <si>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</si>
  <si>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</si>
  <si>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</si>
  <si>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</si>
  <si>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</si>
  <si>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</si>
  <si>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</si>
  <si>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</si>
  <si>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</si>
  <si>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</si>
  <si>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</si>
  <si>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</si>
  <si>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</si>
  <si>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</si>
  <si>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</si>
  <si>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</si>
  <si>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</si>
  <si>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</si>
  <si>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</si>
  <si>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</si>
  <si>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</si>
  <si>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</si>
  <si>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</si>
  <si>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</si>
  <si>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</si>
  <si>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</si>
  <si>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</si>
  <si>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</si>
  <si>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</si>
  <si>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</si>
  <si>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</si>
  <si>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</si>
  <si>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</si>
  <si>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</si>
  <si>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</si>
  <si>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</si>
  <si>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</si>
  <si>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</si>
  <si>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</si>
  <si>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</si>
  <si>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</si>
  <si>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</si>
  <si>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</si>
  <si>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</si>
  <si>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</si>
  <si>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</si>
  <si>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</si>
  <si>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</si>
  <si>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</si>
  <si>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</si>
  <si>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</si>
  <si>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</si>
  <si>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</si>
  <si>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</si>
  <si>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</si>
  <si>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</si>
  <si>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</si>
  <si>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</si>
  <si>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</si>
  <si>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</si>
  <si>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</si>
  <si>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</si>
  <si>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</si>
  <si>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</si>
  <si>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</si>
  <si>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</si>
  <si>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</si>
  <si>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</si>
  <si>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</si>
  <si>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</si>
  <si>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</si>
  <si>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</si>
  <si>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</si>
  <si>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</si>
  <si>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</si>
  <si>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</si>
  <si>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</si>
  <si>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</si>
  <si>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</si>
  <si>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</si>
  <si>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</si>
  <si>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</si>
  <si>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</si>
  <si>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</si>
  <si>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</si>
  <si>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</si>
  <si>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</si>
  <si>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</si>
  <si>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</si>
  <si>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</si>
  <si>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</si>
  <si>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</si>
  <si>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</si>
  <si>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</si>
  <si>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</si>
  <si>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</si>
  <si>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</si>
  <si>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</si>
  <si>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</si>
  <si>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</si>
  <si>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</si>
  <si>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</si>
  <si>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</si>
  <si>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</si>
  <si>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</si>
  <si>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</si>
  <si>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</si>
  <si>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</si>
  <si>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</si>
  <si>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</si>
  <si>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</si>
  <si>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</si>
  <si>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</si>
  <si>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</si>
  <si>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</si>
  <si>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</si>
  <si>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</si>
  <si>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</si>
  <si>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</si>
  <si>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</si>
  <si>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</si>
  <si>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</si>
  <si>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</si>
  <si>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</si>
  <si>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</si>
  <si>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</si>
  <si>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</si>
  <si>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</si>
  <si>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</si>
  <si>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</si>
  <si>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</si>
  <si>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</si>
  <si>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</si>
  <si>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</si>
  <si>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</si>
  <si>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</si>
  <si>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</si>
  <si>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</si>
  <si>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</si>
  <si>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</si>
  <si>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</si>
  <si>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</si>
  <si>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</si>
  <si>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</si>
  <si>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</si>
  <si>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</si>
  <si>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</si>
  <si>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</si>
  <si>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</si>
  <si>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</si>
  <si>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</si>
  <si>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</si>
  <si>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</si>
  <si>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</si>
  <si>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</si>
  <si>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</si>
  <si>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</si>
  <si>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</si>
  <si>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</si>
  <si>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</si>
  <si>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</si>
  <si>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</si>
  <si>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</si>
  <si>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</si>
  <si>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</si>
  <si>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</si>
  <si>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</si>
  <si>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</si>
  <si>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</si>
  <si>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</si>
  <si>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</si>
  <si>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</si>
  <si>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</si>
  <si>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</si>
  <si>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</si>
  <si>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</si>
  <si>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</si>
  <si>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</si>
  <si>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</si>
  <si>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</si>
  <si>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</si>
  <si>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</si>
  <si>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</si>
  <si>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</si>
  <si>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</si>
  <si>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</si>
  <si>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</si>
  <si>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</si>
  <si>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</si>
  <si>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</si>
  <si>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</si>
  <si>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</si>
  <si>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</si>
  <si>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</si>
  <si>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</si>
  <si>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</si>
  <si>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</si>
  <si>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</si>
  <si>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</si>
  <si>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</si>
  <si>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</si>
  <si>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</si>
  <si>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</si>
  <si>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</si>
  <si>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</si>
  <si>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</si>
  <si>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</si>
  <si>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</si>
  <si>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</si>
  <si>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</si>
  <si>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</si>
  <si>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</si>
  <si>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</si>
  <si>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</si>
  <si>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</si>
  <si>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</si>
  <si>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</si>
  <si>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</si>
  <si>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</si>
  <si>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</si>
  <si>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</si>
  <si>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</si>
  <si>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</si>
  <si>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</si>
  <si>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</si>
  <si>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</si>
  <si>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</si>
  <si>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</si>
  <si>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</si>
  <si>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</si>
  <si>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</si>
  <si>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</si>
  <si>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</si>
  <si>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</si>
  <si>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</si>
  <si>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</si>
  <si>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</si>
  <si>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</si>
  <si>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</si>
  <si>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</si>
  <si>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</si>
  <si>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</si>
  <si>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</si>
  <si>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</si>
  <si>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</si>
  <si>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</si>
  <si>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</si>
  <si>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</si>
  <si>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</si>
  <si>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</si>
  <si>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</si>
  <si>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</si>
  <si>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</si>
  <si>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</si>
  <si>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</si>
  <si>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</si>
  <si>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</si>
  <si>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</si>
  <si>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</si>
  <si>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</si>
  <si>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</si>
  <si>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</si>
  <si>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</si>
  <si>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</si>
  <si>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</si>
  <si>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</si>
  <si>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</si>
  <si>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</si>
  <si>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</si>
  <si>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</si>
  <si>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</si>
  <si>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</si>
  <si>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</si>
  <si>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</si>
  <si>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</si>
  <si>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</si>
  <si>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</si>
  <si>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</si>
  <si>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</si>
  <si>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</si>
  <si>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</si>
  <si>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</si>
  <si>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</si>
  <si>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</si>
  <si>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</si>
  <si>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</si>
  <si>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</si>
  <si>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</si>
  <si>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</si>
  <si>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</si>
  <si>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</si>
  <si>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</si>
  <si>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</si>
  <si>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</si>
  <si>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</si>
  <si>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</si>
  <si>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</si>
  <si>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</si>
  <si>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</si>
  <si>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</si>
  <si>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</si>
  <si>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</si>
  <si>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</si>
  <si>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</si>
  <si>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</si>
  <si>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</si>
  <si>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</si>
  <si>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</si>
  <si>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</si>
  <si>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</si>
  <si>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</si>
  <si>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</si>
  <si>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</si>
  <si>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</si>
  <si>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</si>
  <si>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</si>
  <si>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</si>
  <si>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</si>
  <si>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</si>
  <si>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</si>
  <si>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</si>
  <si>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</si>
  <si>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</si>
  <si>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</si>
  <si>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</si>
  <si>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</si>
  <si>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</si>
  <si>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</si>
  <si>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</si>
  <si>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</si>
  <si>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</si>
  <si>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</si>
  <si>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</si>
  <si>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</si>
  <si>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</si>
  <si>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</si>
  <si>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</si>
  <si>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</si>
  <si>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</si>
  <si>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</si>
  <si>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</si>
  <si>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</si>
  <si>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</si>
  <si>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</si>
  <si>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</si>
  <si>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</si>
  <si>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</si>
  <si>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</si>
  <si>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</si>
  <si>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</si>
  <si>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</si>
  <si>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</si>
  <si>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</si>
  <si>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</si>
  <si>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</si>
  <si>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</si>
  <si>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</si>
  <si>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</si>
  <si>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</si>
  <si>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</si>
  <si>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</si>
  <si>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</si>
  <si>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</si>
  <si>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</si>
  <si>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</si>
  <si>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</si>
  <si>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</si>
  <si>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</si>
  <si>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</si>
  <si>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</si>
  <si>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</si>
  <si>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</si>
  <si>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</si>
  <si>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</si>
  <si>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</si>
  <si>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</si>
  <si>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</si>
  <si>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</si>
  <si>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</si>
  <si>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</si>
  <si>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</si>
  <si>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</si>
  <si>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</si>
  <si>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</si>
  <si>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</si>
  <si>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</si>
  <si>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</si>
  <si>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</si>
  <si>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</si>
  <si>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</si>
  <si>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</si>
  <si>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</si>
  <si>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</si>
  <si>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</si>
  <si>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</si>
  <si>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</si>
  <si>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</si>
  <si>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</si>
  <si>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</si>
  <si>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</si>
  <si>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</si>
  <si>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</si>
  <si>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</si>
  <si>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</si>
  <si>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</si>
  <si>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</si>
  <si>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</si>
  <si>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</si>
  <si>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</si>
  <si>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</si>
  <si>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</si>
  <si>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</si>
  <si>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</si>
  <si>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</si>
  <si>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</si>
  <si>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</si>
  <si>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</si>
  <si>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</si>
  <si>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</si>
  <si>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</si>
  <si>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</si>
  <si>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</si>
  <si>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</si>
  <si>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</si>
  <si>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</si>
  <si>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</si>
  <si>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</si>
  <si>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</si>
  <si>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</si>
  <si>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</si>
  <si>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</si>
  <si>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</si>
  <si>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</si>
  <si>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</si>
  <si>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</si>
  <si>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</si>
  <si>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</si>
  <si>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</si>
  <si>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</si>
  <si>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</si>
  <si>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</si>
  <si>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</si>
  <si>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</si>
  <si>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</si>
  <si>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</si>
  <si>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</si>
  <si>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</si>
  <si>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</si>
  <si>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</si>
  <si>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</si>
  <si>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</si>
  <si>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</si>
  <si>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</si>
  <si>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</si>
  <si>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</si>
  <si>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</si>
  <si>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</si>
  <si>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</si>
  <si>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</si>
  <si>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</si>
  <si>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</si>
  <si>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</si>
  <si>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</si>
  <si>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</si>
  <si>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</si>
  <si>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</si>
  <si>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</si>
  <si>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</si>
  <si>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</si>
  <si>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</si>
  <si>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</si>
  <si>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</si>
  <si>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</si>
  <si>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</si>
  <si>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</si>
  <si>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</si>
  <si>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</si>
  <si>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</si>
  <si>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</si>
  <si>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</si>
  <si>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</si>
  <si>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</si>
  <si>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</si>
  <si>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</si>
  <si>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</si>
  <si>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</si>
  <si>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</si>
  <si>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</si>
  <si>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</si>
  <si>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</si>
  <si>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</si>
  <si>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</si>
  <si>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</si>
  <si>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</si>
  <si>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</si>
  <si>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</si>
  <si>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</si>
  <si>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</si>
  <si>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</si>
  <si>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</si>
  <si>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</si>
  <si>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</si>
  <si>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</si>
  <si>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</si>
  <si>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</si>
  <si>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</si>
  <si>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</si>
  <si>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</si>
  <si>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</si>
  <si>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</si>
  <si>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</si>
  <si>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</si>
  <si>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</si>
  <si>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</si>
  <si>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</si>
  <si>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</si>
  <si>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</si>
  <si>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</si>
  <si>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</si>
  <si>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</si>
  <si>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</si>
  <si>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</si>
  <si>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</si>
  <si>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</si>
  <si>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</si>
  <si>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</si>
  <si>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</si>
  <si>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</si>
  <si>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</si>
  <si>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</si>
  <si>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</si>
  <si>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</si>
  <si>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</si>
  <si>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</si>
  <si>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</si>
  <si>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</si>
  <si>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</si>
  <si>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</si>
  <si>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</si>
  <si>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</si>
  <si>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</si>
  <si>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</si>
  <si>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</si>
  <si>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</si>
  <si>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</si>
  <si>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</si>
  <si>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</si>
  <si>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</si>
  <si>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</si>
  <si>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</si>
  <si>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</si>
  <si>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</si>
  <si>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</si>
  <si>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</si>
  <si>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</si>
  <si>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</si>
  <si>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</si>
  <si>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</si>
  <si>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</si>
  <si>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</si>
  <si>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</si>
  <si>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</si>
  <si>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</si>
  <si>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</si>
  <si>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</si>
  <si>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</si>
  <si>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</si>
  <si>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</si>
  <si>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</si>
  <si>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</si>
  <si>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</si>
  <si>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</si>
  <si>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</si>
  <si>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</si>
  <si>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</si>
  <si>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</si>
  <si>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</si>
  <si>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</si>
  <si>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</si>
  <si>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</si>
  <si>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</si>
  <si>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</si>
  <si>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</si>
  <si>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</si>
  <si>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</si>
  <si>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</si>
  <si>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</si>
  <si>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</si>
  <si>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</si>
  <si>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</si>
  <si>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</si>
  <si>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</si>
  <si>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</si>
  <si>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</si>
  <si>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</si>
  <si>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</si>
  <si>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</si>
  <si>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</si>
  <si>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</si>
  <si>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</si>
  <si>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</si>
  <si>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</si>
  <si>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</si>
  <si>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</si>
  <si>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</si>
  <si>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</si>
  <si>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</si>
  <si>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</si>
  <si>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</si>
  <si>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</si>
  <si>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</si>
  <si>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</si>
  <si>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</si>
  <si>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</si>
  <si>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</si>
  <si>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</si>
  <si>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</si>
  <si>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</si>
  <si>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</si>
  <si>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</si>
  <si>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</si>
  <si>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</si>
  <si>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</si>
  <si>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</si>
  <si>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</si>
  <si>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</si>
  <si>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</si>
  <si>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</si>
  <si>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</si>
  <si>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</si>
  <si>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</si>
  <si>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</si>
  <si>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</si>
  <si>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</si>
  <si>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</si>
  <si>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</si>
  <si>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</si>
  <si>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</si>
  <si>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</si>
  <si>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</si>
  <si>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</si>
  <si>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</si>
  <si>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</si>
  <si>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</si>
  <si>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</si>
  <si>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</si>
  <si>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</si>
  <si>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</si>
  <si>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</si>
  <si>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</si>
  <si>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</si>
  <si>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</si>
  <si>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</si>
  <si>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</si>
  <si>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</si>
  <si>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</si>
  <si>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</si>
  <si>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</si>
  <si>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</si>
  <si>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</si>
  <si>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</si>
  <si>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</si>
  <si>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</si>
  <si>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</si>
  <si>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</si>
  <si>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</si>
  <si>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</si>
  <si>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</si>
  <si>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</si>
  <si>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</si>
  <si>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</si>
  <si>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</si>
  <si>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</si>
  <si>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</si>
  <si>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</si>
  <si>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</si>
  <si>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</si>
  <si>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</si>
  <si>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</si>
  <si>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</si>
  <si>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</si>
  <si>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</si>
  <si>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</si>
  <si>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</si>
  <si>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</si>
  <si>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</si>
  <si>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</si>
  <si>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</si>
  <si>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</si>
  <si>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</si>
  <si>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</si>
  <si>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</si>
  <si>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</si>
  <si>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</si>
  <si>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</si>
  <si>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</si>
  <si>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</si>
  <si>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</si>
  <si>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</si>
  <si>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</si>
  <si>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</si>
  <si>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</si>
  <si>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</si>
  <si>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</si>
  <si>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</si>
  <si>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</si>
  <si>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</si>
  <si>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</si>
  <si>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</si>
  <si>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</si>
  <si>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</si>
  <si>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</si>
  <si>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</si>
  <si>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</si>
  <si>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</si>
  <si>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</si>
  <si>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</si>
  <si>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</si>
  <si>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</si>
  <si>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</si>
  <si>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</si>
  <si>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</si>
  <si>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</si>
  <si>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</si>
  <si>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</si>
  <si>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</si>
  <si>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</si>
  <si>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</si>
  <si>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</si>
  <si>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</si>
  <si>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</si>
  <si>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</si>
  <si>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</si>
  <si>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</si>
  <si>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</si>
  <si>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</si>
  <si>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</si>
  <si>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</si>
  <si>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</si>
  <si>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</si>
  <si>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</si>
  <si>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</si>
  <si>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</si>
  <si>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</si>
  <si>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</si>
  <si>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</si>
  <si>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</si>
  <si>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</si>
  <si>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</si>
  <si>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</si>
  <si>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</si>
  <si>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</si>
  <si>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</si>
  <si>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</si>
  <si>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</si>
  <si>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</si>
  <si>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</si>
  <si>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</si>
  <si>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</si>
  <si>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</si>
  <si>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</si>
  <si>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</si>
  <si>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</si>
  <si>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</si>
  <si>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</si>
  <si>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</si>
  <si>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</si>
  <si>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</si>
  <si>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</si>
  <si>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</si>
  <si>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</si>
  <si>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</si>
  <si>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</si>
  <si>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</si>
  <si>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</si>
  <si>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</si>
  <si>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</si>
  <si>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</si>
  <si>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</si>
  <si>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</si>
  <si>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</si>
  <si>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</si>
  <si>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</si>
  <si>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</si>
  <si>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</si>
  <si>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</si>
  <si>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</si>
  <si>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</si>
  <si>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</si>
  <si>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</si>
  <si>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</si>
  <si>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</si>
  <si>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</si>
  <si>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</si>
  <si>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</si>
  <si>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</si>
  <si>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</si>
  <si>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</si>
  <si>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</si>
  <si>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</si>
  <si>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</si>
  <si>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</si>
  <si>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</si>
  <si>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</si>
  <si>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</si>
  <si>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</si>
  <si>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</si>
  <si>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</si>
  <si>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</si>
  <si>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</si>
  <si>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</si>
  <si>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</si>
  <si>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</si>
  <si>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</si>
  <si>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</si>
  <si>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</si>
  <si>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</si>
  <si>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</si>
  <si>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</si>
  <si>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</si>
  <si>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</si>
  <si>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</si>
  <si>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</si>
  <si>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</si>
  <si>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</si>
  <si>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</si>
  <si>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</si>
  <si>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</si>
  <si>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</si>
  <si>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</si>
  <si>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</si>
  <si>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</si>
  <si>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</si>
  <si>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</si>
  <si>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</si>
  <si>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</si>
  <si>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</si>
  <si>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</si>
  <si>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</si>
  <si>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</si>
  <si>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</si>
  <si>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</si>
  <si>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</si>
  <si>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</si>
  <si>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</si>
  <si>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</si>
  <si>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</si>
  <si>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</si>
  <si>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</si>
  <si>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</si>
  <si>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</si>
  <si>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</si>
  <si>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</si>
  <si>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</si>
  <si>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</si>
  <si>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</si>
  <si>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</si>
  <si>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</si>
  <si>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</si>
  <si>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</si>
  <si>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</si>
  <si>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</si>
  <si>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</si>
  <si>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</si>
  <si>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</si>
  <si>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</si>
  <si>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</si>
  <si>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</si>
  <si>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</si>
  <si>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</si>
  <si>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</si>
  <si>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</si>
  <si>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</si>
  <si>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</si>
  <si>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</si>
  <si>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</si>
  <si>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</si>
  <si>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</si>
  <si>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</si>
  <si>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</si>
  <si>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</si>
  <si>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</si>
  <si>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</si>
  <si>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</si>
  <si>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</si>
  <si>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</si>
  <si>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</si>
  <si>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</si>
  <si>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</si>
  <si>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</si>
  <si>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</si>
  <si>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</si>
  <si>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</si>
  <si>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</si>
  <si>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</si>
  <si>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</si>
  <si>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</si>
  <si>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</si>
  <si>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</si>
  <si>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</si>
  <si>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</si>
  <si>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</si>
  <si>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</si>
  <si>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</si>
  <si>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</si>
  <si>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</si>
  <si>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</si>
  <si>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</si>
  <si>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</si>
  <si>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</si>
  <si>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</si>
  <si>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</si>
  <si>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</si>
  <si>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</si>
  <si>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</si>
  <si>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</si>
  <si>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</si>
  <si>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</si>
  <si>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</si>
  <si>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</si>
  <si>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</si>
  <si>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</si>
  <si>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</si>
  <si>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</si>
  <si>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</si>
  <si>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</si>
  <si>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</si>
  <si>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</si>
  <si>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</si>
  <si>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</si>
  <si>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</si>
  <si>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</si>
  <si>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</si>
  <si>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</si>
  <si>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</si>
  <si>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</si>
  <si>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</si>
  <si>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</si>
  <si>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</si>
  <si>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</si>
  <si>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</si>
  <si>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</si>
  <si>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</si>
  <si>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</si>
  <si>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</si>
  <si>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</si>
  <si>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</si>
  <si>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</si>
  <si>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</si>
  <si>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</si>
  <si>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</si>
  <si>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</si>
  <si>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</si>
  <si>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</si>
  <si>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</si>
  <si>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</si>
  <si>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</si>
  <si>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</si>
  <si>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</si>
  <si>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</si>
  <si>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</si>
  <si>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</si>
  <si>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</si>
  <si>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</si>
  <si>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</si>
  <si>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</si>
  <si>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</si>
  <si>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</si>
  <si>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</si>
  <si>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</si>
  <si>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</si>
  <si>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</si>
  <si>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</si>
  <si>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</si>
  <si>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</si>
  <si>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</si>
  <si>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</si>
  <si>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</si>
  <si>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</si>
  <si>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</si>
  <si>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</si>
  <si>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</si>
  <si>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</si>
  <si>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</si>
  <si>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</si>
  <si>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</si>
  <si>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</si>
  <si>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</si>
  <si>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</si>
  <si>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</si>
  <si>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</si>
  <si>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</si>
  <si>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</si>
  <si>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</si>
  <si>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</si>
  <si>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</si>
  <si>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</si>
  <si>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</si>
  <si>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</si>
  <si>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</si>
  <si>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</si>
  <si>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</si>
  <si>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</si>
  <si>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</si>
  <si>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</si>
  <si>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</si>
  <si>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</si>
  <si>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</si>
  <si>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</si>
  <si>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</si>
  <si>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</si>
  <si>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</si>
  <si>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</si>
  <si>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</si>
  <si>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</si>
  <si>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</si>
  <si>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</si>
  <si>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</si>
  <si>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</si>
  <si>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</si>
  <si>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</si>
  <si>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</si>
  <si>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</si>
  <si>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</si>
  <si>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</si>
  <si>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</si>
  <si>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</si>
  <si>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</si>
  <si>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</si>
  <si>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</si>
  <si>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</si>
  <si>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</si>
  <si>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</si>
  <si>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</si>
  <si>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</si>
  <si>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</si>
  <si>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</si>
  <si>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</si>
  <si>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</si>
  <si>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</si>
  <si>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</si>
  <si>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</si>
  <si>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</si>
  <si>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</si>
  <si>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</si>
  <si>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</si>
  <si>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</si>
  <si>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</si>
  <si>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</si>
  <si>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</si>
  <si>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</si>
  <si>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</si>
  <si>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</si>
  <si>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</si>
  <si>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</si>
  <si>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</si>
  <si>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</si>
  <si>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</si>
  <si>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</si>
  <si>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</si>
  <si>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</si>
  <si>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</si>
  <si>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</si>
  <si>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</si>
  <si>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</si>
  <si>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</si>
  <si>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</si>
  <si>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</si>
  <si>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</si>
  <si>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</si>
  <si>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</si>
  <si>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</si>
  <si>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</si>
  <si>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</si>
  <si>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</si>
  <si>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</si>
  <si>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</si>
  <si>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</si>
  <si>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</si>
  <si>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</si>
  <si>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</si>
  <si>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</si>
  <si>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</si>
  <si>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</si>
  <si>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</si>
  <si>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</si>
  <si>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</si>
  <si>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</si>
  <si>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</si>
  <si>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</si>
  <si>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</si>
  <si>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</si>
  <si>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</si>
  <si>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</si>
  <si>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</si>
  <si>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</si>
  <si>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</si>
  <si>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</si>
  <si>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</si>
  <si>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</si>
  <si>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</si>
  <si>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</si>
  <si>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</si>
  <si>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</si>
  <si>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</si>
  <si>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</si>
  <si>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</si>
  <si>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</si>
  <si>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</si>
  <si>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</si>
  <si>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</si>
  <si>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</si>
  <si>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</si>
  <si>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</si>
  <si>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</si>
  <si>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</si>
  <si>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</si>
  <si>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</si>
  <si>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</si>
  <si>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</si>
  <si>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</si>
  <si>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</si>
  <si>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</si>
  <si>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</si>
  <si>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</si>
  <si>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</si>
  <si>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</si>
  <si>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</si>
  <si>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</si>
  <si>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</si>
  <si>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</si>
  <si>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</si>
  <si>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</si>
  <si>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</si>
  <si>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</si>
  <si>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</si>
  <si>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</si>
  <si>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</si>
  <si>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</si>
  <si>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</si>
  <si>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</si>
  <si>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</si>
  <si>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</si>
  <si>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</si>
  <si>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</si>
  <si>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</si>
  <si>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</si>
  <si>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</si>
  <si>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</si>
  <si>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</si>
  <si>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</si>
  <si>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</si>
  <si>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</si>
  <si>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</si>
  <si>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</si>
  <si>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</si>
  <si>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</si>
  <si>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</si>
  <si>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</si>
  <si>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</si>
  <si>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</si>
  <si>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</si>
  <si>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</si>
  <si>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</si>
  <si>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</si>
  <si>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</si>
  <si>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</si>
  <si>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</si>
  <si>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</si>
  <si>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</si>
  <si>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</si>
  <si>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</si>
  <si>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</si>
  <si>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</si>
  <si>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</si>
  <si>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</si>
  <si>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</si>
  <si>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</si>
  <si>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</si>
  <si>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</si>
  <si>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</si>
  <si>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</si>
  <si>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</si>
  <si>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</si>
  <si>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</si>
  <si>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</si>
  <si>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</si>
  <si>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</si>
  <si>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</si>
  <si>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</si>
  <si>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</si>
  <si>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</si>
  <si>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</si>
  <si>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</si>
  <si>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</si>
  <si>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</si>
  <si>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</si>
  <si>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</si>
  <si>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</si>
  <si>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</si>
  <si>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</si>
  <si>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</si>
  <si>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</si>
  <si>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</si>
  <si>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</si>
  <si>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</si>
  <si>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</si>
  <si>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</si>
  <si>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</si>
  <si>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</si>
  <si>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</si>
  <si>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</si>
  <si>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</si>
  <si>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</si>
  <si>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</si>
  <si>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</si>
  <si>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</si>
  <si>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</si>
  <si>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</si>
  <si>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</si>
  <si>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</si>
  <si>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</si>
  <si>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</si>
  <si>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</si>
  <si>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</si>
  <si>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</si>
  <si>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</si>
  <si>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</si>
  <si>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</si>
  <si>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</si>
  <si>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</si>
  <si>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</si>
  <si>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</si>
  <si>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</si>
  <si>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</si>
  <si>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</si>
  <si>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</si>
  <si>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</si>
  <si>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</si>
  <si>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</si>
  <si>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</si>
  <si>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</si>
  <si>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</si>
  <si>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</si>
  <si>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</si>
  <si>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</si>
  <si>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</si>
  <si>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</si>
  <si>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</si>
  <si>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</si>
  <si>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</si>
  <si>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</si>
  <si>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</si>
  <si>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</si>
  <si>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</si>
  <si>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</si>
  <si>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</si>
  <si>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</si>
  <si>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</si>
  <si>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</si>
  <si>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</si>
  <si>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</si>
  <si>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</si>
  <si>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</si>
  <si>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</si>
  <si>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</si>
  <si>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</si>
  <si>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</si>
  <si>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</si>
  <si>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</si>
  <si>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</si>
  <si>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</si>
  <si>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</si>
  <si>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</si>
  <si>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</si>
  <si>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</si>
  <si>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</si>
  <si>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</si>
  <si>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</si>
  <si>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</si>
  <si>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</si>
  <si>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</si>
  <si>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</si>
  <si>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</si>
  <si>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</si>
  <si>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</si>
  <si>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</si>
  <si>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</si>
  <si>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</si>
  <si>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</si>
  <si>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</si>
  <si>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</si>
  <si>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</si>
  <si>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</si>
  <si>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</si>
  <si>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</si>
  <si>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</si>
  <si>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</si>
  <si>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</si>
  <si>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</si>
  <si>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</si>
  <si>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</si>
  <si>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</si>
  <si>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</si>
  <si>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</si>
  <si>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</si>
  <si>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</si>
  <si>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</si>
  <si>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</si>
  <si>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</si>
  <si>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</si>
  <si>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</si>
  <si>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</si>
  <si>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</si>
  <si>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</si>
  <si>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</si>
  <si>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</si>
  <si>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</si>
  <si>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</si>
  <si>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</si>
  <si>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</si>
  <si>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</si>
  <si>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</si>
  <si>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</si>
  <si>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</si>
  <si>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</si>
  <si>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</si>
  <si>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</si>
  <si>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</si>
  <si>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</si>
  <si>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</si>
  <si>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</si>
  <si>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</si>
  <si>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</si>
  <si>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</si>
  <si>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</si>
  <si>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</si>
  <si>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</si>
  <si>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</si>
  <si>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</si>
  <si>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</si>
  <si>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</si>
  <si>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</si>
  <si>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</si>
  <si>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</si>
  <si>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</si>
  <si>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</si>
  <si>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</si>
  <si>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</si>
  <si>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</si>
  <si>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</si>
  <si>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</si>
  <si>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</si>
  <si>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</si>
  <si>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</si>
  <si>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</si>
  <si>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</si>
  <si>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</si>
  <si>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</si>
  <si>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</si>
  <si>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</si>
  <si>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</si>
  <si>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</si>
  <si>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</si>
  <si>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</si>
  <si>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</si>
  <si>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</si>
  <si>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</si>
  <si>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</si>
  <si>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</si>
  <si>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</si>
  <si>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</si>
  <si>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</si>
  <si>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</si>
  <si>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</si>
  <si>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</si>
  <si>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</si>
  <si>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</si>
  <si>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</si>
  <si>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</si>
  <si>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</si>
  <si>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</si>
  <si>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</si>
  <si>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</si>
  <si>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</si>
  <si>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</si>
  <si>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</si>
  <si>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</si>
  <si>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</si>
  <si>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</si>
  <si>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</si>
  <si>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</si>
  <si>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</si>
  <si>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</si>
  <si>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</si>
  <si>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</si>
  <si>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</si>
  <si>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</si>
  <si>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</si>
  <si>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</si>
  <si>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</si>
  <si>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</si>
  <si>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</si>
  <si>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</si>
  <si>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</si>
  <si>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</si>
  <si>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</si>
  <si>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</si>
  <si>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</si>
  <si>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</si>
  <si>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</si>
  <si>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</si>
  <si>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</si>
  <si>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</si>
  <si>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</si>
  <si>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</si>
  <si>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</si>
  <si>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</si>
  <si>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</si>
  <si>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</si>
  <si>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</si>
  <si>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</si>
  <si>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</si>
  <si>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</si>
  <si>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</si>
  <si>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</si>
  <si>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</si>
  <si>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</si>
  <si>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</si>
  <si>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</si>
  <si>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</si>
  <si>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</si>
  <si>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</si>
  <si>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</si>
  <si>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</si>
  <si>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</si>
  <si>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</si>
  <si>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</si>
  <si>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</si>
  <si>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</si>
  <si>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</si>
  <si>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</si>
  <si>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</si>
  <si>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</si>
  <si>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</si>
  <si>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</si>
  <si>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</si>
  <si>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</si>
  <si>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</si>
  <si>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</si>
  <si>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</si>
  <si>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</si>
  <si>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</si>
  <si>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</si>
  <si>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</si>
  <si>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</si>
  <si>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</si>
  <si>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</si>
  <si>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</si>
  <si>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</si>
  <si>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</si>
  <si>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</si>
  <si>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</si>
  <si>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</si>
  <si>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</si>
  <si>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</si>
  <si>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</si>
  <si>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</si>
  <si>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</si>
  <si>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</si>
  <si>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</si>
  <si>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</si>
  <si>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</si>
  <si>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</si>
  <si>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</si>
  <si>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</si>
  <si>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</si>
  <si>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</si>
  <si>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</si>
  <si>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</si>
  <si>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</si>
  <si>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</si>
  <si>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</si>
  <si>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</si>
  <si>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</si>
  <si>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</si>
  <si>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</si>
  <si>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</si>
  <si>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</si>
  <si>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</si>
  <si>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</si>
  <si>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</si>
  <si>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</si>
  <si>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</si>
  <si>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</si>
  <si>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</si>
  <si>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</si>
  <si>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</si>
  <si>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</si>
  <si>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</si>
  <si>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</si>
  <si>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</si>
  <si>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</si>
  <si>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</si>
  <si>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</si>
  <si>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</si>
  <si>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</si>
  <si>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</si>
  <si>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</si>
  <si>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</si>
  <si>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</si>
  <si>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</si>
  <si>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</si>
  <si>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</si>
  <si>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</si>
  <si>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</si>
  <si>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</si>
  <si>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</si>
  <si>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</si>
  <si>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</si>
  <si>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</si>
  <si>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</si>
  <si>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</si>
  <si>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</si>
  <si>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</si>
  <si>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</si>
  <si>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</si>
  <si>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</si>
  <si>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</si>
  <si>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</si>
  <si>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</si>
  <si>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</si>
  <si>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</si>
  <si>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</si>
  <si>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</si>
  <si>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</si>
  <si>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</si>
  <si>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</si>
  <si>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</si>
  <si>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</si>
  <si>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</si>
  <si>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</si>
  <si>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</si>
  <si>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</si>
  <si>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</si>
  <si>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</si>
  <si>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</si>
  <si>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</si>
  <si>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</si>
  <si>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</si>
  <si>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</si>
  <si>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</si>
  <si>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</si>
  <si>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</si>
  <si>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</si>
  <si>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</si>
  <si>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</si>
  <si>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</si>
  <si>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</si>
  <si>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</si>
  <si>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</si>
  <si>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</si>
  <si>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</si>
  <si>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</si>
  <si>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</si>
  <si>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</si>
  <si>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</si>
  <si>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</si>
  <si>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</si>
  <si>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</si>
  <si>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</si>
  <si>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</si>
  <si>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</si>
  <si>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</si>
  <si>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</si>
  <si>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</si>
  <si>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</si>
  <si>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</si>
  <si>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</si>
  <si>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</si>
  <si>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</si>
  <si>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</si>
  <si>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</si>
  <si>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</si>
  <si>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</si>
  <si>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</si>
  <si>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</si>
  <si>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</si>
  <si>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</si>
  <si>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</si>
  <si>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</si>
  <si>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</si>
  <si>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</si>
  <si>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</si>
  <si>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</si>
  <si>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</si>
  <si>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</si>
  <si>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</si>
  <si>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</si>
  <si>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</si>
  <si>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</si>
  <si>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</si>
  <si>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</si>
  <si>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</si>
  <si>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</si>
  <si>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</si>
  <si>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</si>
  <si>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</si>
  <si>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</si>
  <si>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</si>
  <si>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</si>
  <si>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</si>
  <si>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</si>
  <si>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</si>
  <si>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</si>
  <si>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</si>
  <si>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</si>
  <si>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</si>
  <si>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</si>
  <si>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</si>
  <si>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</si>
  <si>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</si>
  <si>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</si>
  <si>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</si>
  <si>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</si>
  <si>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</si>
  <si>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</si>
  <si>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</si>
  <si>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</si>
  <si>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</si>
  <si>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</si>
  <si>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</si>
  <si>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</si>
  <si>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</si>
  <si>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</si>
  <si>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</si>
  <si>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</si>
  <si>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</si>
  <si>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</si>
  <si>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</si>
  <si>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</si>
  <si>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</si>
  <si>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</si>
  <si>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</si>
  <si>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</si>
  <si>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</si>
  <si>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</si>
  <si>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</si>
  <si>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</si>
  <si>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</si>
  <si>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</si>
  <si>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</si>
  <si>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</si>
  <si>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</si>
  <si>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</si>
  <si>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</si>
  <si>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</si>
  <si>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</si>
  <si>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</si>
  <si>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</si>
  <si>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</si>
  <si>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</si>
  <si>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</si>
  <si>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</si>
  <si>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</si>
  <si>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</si>
  <si>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</si>
  <si>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</si>
  <si>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</si>
  <si>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</si>
  <si>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</si>
  <si>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</si>
  <si>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</si>
  <si>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</si>
  <si>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</si>
  <si>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</si>
  <si>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</si>
  <si>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</si>
  <si>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</si>
  <si>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</si>
  <si>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</si>
  <si>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</si>
  <si>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</si>
  <si>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</si>
  <si>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</si>
  <si>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</si>
  <si>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</si>
  <si>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</si>
  <si>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</si>
  <si>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</si>
  <si>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</si>
  <si>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</si>
  <si>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</si>
  <si>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</si>
  <si>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</si>
  <si>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</si>
  <si>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</si>
  <si>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</si>
  <si>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</si>
  <si>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</si>
  <si>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</si>
  <si>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</si>
  <si>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</si>
  <si>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</si>
  <si>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</si>
  <si>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</si>
  <si>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</si>
  <si>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</si>
  <si>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</si>
  <si>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</si>
  <si>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</si>
  <si>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</si>
  <si>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</si>
  <si>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</si>
  <si>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</si>
  <si>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</si>
  <si>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</si>
  <si>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</si>
  <si>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</si>
  <si>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</si>
  <si>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</si>
  <si>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</si>
  <si>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</si>
  <si>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</si>
  <si>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</si>
  <si>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</si>
  <si>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</si>
  <si>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</si>
  <si>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</si>
  <si>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</si>
  <si>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</si>
  <si>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</si>
  <si>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</si>
  <si>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</si>
  <si>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</si>
  <si>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</si>
  <si>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</si>
  <si>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</si>
  <si>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</si>
  <si>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</si>
  <si>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</si>
  <si>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</si>
  <si>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</si>
  <si>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</si>
  <si>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</si>
  <si>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</si>
  <si>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</si>
  <si>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</si>
  <si>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</si>
  <si>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</si>
  <si>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</si>
  <si>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</si>
  <si>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</si>
  <si>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</si>
  <si>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</si>
  <si>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</si>
  <si>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</si>
  <si>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</si>
  <si>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</si>
  <si>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</si>
  <si>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</si>
  <si>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</si>
  <si>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</si>
  <si>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</si>
  <si>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</si>
  <si>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</si>
  <si>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</si>
  <si>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</si>
  <si>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</si>
  <si>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</si>
  <si>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</si>
  <si>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</si>
  <si>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</si>
  <si>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</si>
  <si>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</si>
  <si>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</si>
  <si>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</si>
  <si>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</si>
  <si>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</si>
  <si>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</si>
  <si>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</si>
  <si>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</si>
  <si>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</si>
  <si>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</si>
  <si>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</si>
  <si>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</si>
  <si>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</si>
  <si>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</si>
  <si>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</si>
  <si>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</si>
  <si>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</si>
  <si>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</si>
  <si>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</si>
  <si>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</si>
  <si>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</si>
  <si>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</si>
  <si>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</si>
  <si>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</si>
  <si>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</si>
  <si>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</si>
  <si>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</si>
  <si>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</si>
  <si>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</si>
  <si>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</si>
  <si>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</si>
  <si>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</si>
  <si>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</si>
  <si>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</si>
  <si>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</si>
  <si>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</si>
  <si>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</si>
  <si>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</si>
  <si>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</si>
  <si>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</si>
  <si>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</si>
  <si>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</si>
  <si>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</si>
  <si>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</si>
  <si>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</si>
  <si>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</si>
  <si>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</si>
  <si>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</si>
  <si>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</si>
  <si>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</si>
  <si>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</si>
  <si>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</si>
  <si>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</si>
  <si>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</si>
  <si>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</si>
  <si>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</si>
  <si>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</si>
  <si>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</si>
  <si>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</si>
  <si>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</si>
  <si>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</si>
  <si>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</si>
  <si>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</si>
  <si>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</si>
  <si>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</si>
  <si>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</si>
  <si>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</si>
  <si>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</si>
  <si>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</si>
  <si>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</si>
  <si>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</si>
  <si>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</si>
  <si>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</si>
  <si>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</si>
  <si>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</si>
  <si>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</si>
  <si>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</si>
  <si>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</si>
  <si>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</si>
  <si>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</si>
  <si>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</si>
  <si>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</si>
  <si>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</si>
  <si>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</si>
  <si>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</si>
  <si>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</si>
  <si>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</si>
  <si>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</si>
  <si>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</si>
  <si>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</si>
  <si>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</si>
  <si>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</si>
  <si>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</si>
  <si>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</si>
  <si>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</si>
  <si>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</si>
  <si>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</si>
  <si>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</si>
  <si>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</si>
  <si>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</si>
  <si>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</si>
  <si>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</si>
  <si>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</si>
  <si>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</si>
  <si>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</si>
  <si>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</si>
  <si>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</si>
  <si>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</si>
  <si>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</si>
  <si>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</si>
  <si>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</si>
  <si>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</si>
  <si>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</si>
  <si>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</si>
  <si>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</si>
  <si>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</si>
  <si>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</si>
  <si>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</si>
  <si>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</si>
  <si>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</si>
  <si>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</si>
  <si>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</si>
  <si>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</si>
  <si>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</si>
  <si>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</si>
  <si>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</si>
  <si>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</si>
  <si>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</si>
  <si>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</si>
  <si>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</si>
  <si>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</si>
  <si>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</si>
  <si>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</si>
  <si>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</si>
  <si>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</si>
  <si>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</si>
  <si>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</si>
  <si>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</si>
  <si>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</si>
  <si>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</si>
  <si>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</si>
  <si>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</si>
  <si>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</si>
  <si>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</si>
  <si>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</si>
  <si>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</si>
  <si>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</si>
  <si>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</si>
  <si>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</si>
  <si>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</si>
  <si>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</si>
  <si>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</si>
  <si>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</si>
  <si>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</si>
  <si>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</si>
  <si>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</si>
  <si>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</si>
  <si>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</si>
  <si>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</si>
  <si>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</si>
  <si>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</si>
  <si>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</si>
  <si>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</si>
  <si>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</si>
  <si>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</si>
  <si>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</si>
  <si>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</si>
  <si>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</si>
  <si>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</si>
  <si>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</si>
  <si>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</si>
  <si>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</si>
  <si>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</si>
  <si>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</si>
  <si>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</si>
  <si>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</si>
  <si>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</si>
  <si>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</si>
  <si>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</si>
  <si>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</si>
  <si>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</si>
  <si>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</si>
  <si>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</si>
  <si>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</si>
  <si>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</si>
  <si>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</si>
  <si>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</si>
  <si>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</si>
  <si>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</si>
  <si>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</si>
  <si>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</si>
  <si>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</si>
  <si>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</si>
  <si>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</si>
  <si>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</si>
  <si>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</si>
  <si>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</si>
  <si>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</si>
  <si>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</si>
  <si>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</si>
  <si>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</si>
  <si>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</si>
  <si>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</si>
  <si>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</si>
  <si>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</si>
  <si>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</si>
  <si>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</si>
  <si>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</si>
  <si>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</si>
  <si>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</si>
  <si>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</si>
  <si>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</si>
  <si>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</si>
  <si>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</si>
  <si>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</si>
  <si>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</si>
  <si>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</si>
  <si>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</si>
  <si>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</si>
  <si>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</si>
  <si>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</si>
  <si>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</si>
  <si>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</si>
  <si>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</si>
  <si>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</si>
  <si>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</si>
  <si>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</si>
  <si>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</si>
  <si>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</si>
  <si>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</si>
  <si>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</si>
  <si>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</si>
  <si>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</si>
  <si>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</si>
  <si>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</si>
  <si>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</si>
  <si>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</si>
  <si>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</si>
  <si>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</si>
  <si>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</si>
  <si>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</si>
  <si>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</si>
  <si>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</si>
  <si>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</si>
  <si>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</si>
  <si>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</si>
  <si>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</si>
  <si>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</si>
  <si>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</si>
  <si>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</si>
  <si>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</si>
  <si>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</si>
  <si>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</si>
  <si>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</si>
  <si>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</si>
  <si>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</si>
  <si>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</si>
  <si>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</si>
  <si>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</si>
  <si>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</si>
  <si>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</si>
  <si>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</si>
  <si>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</si>
  <si>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</si>
  <si>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</si>
  <si>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</si>
  <si>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</si>
  <si>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</si>
  <si>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</si>
  <si>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</si>
  <si>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</si>
  <si>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</si>
  <si>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</si>
  <si>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</si>
  <si>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</si>
  <si>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</si>
  <si>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</si>
  <si>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</si>
  <si>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</si>
  <si>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</si>
  <si>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</si>
  <si>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</si>
  <si>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</si>
  <si>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</si>
  <si>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</si>
  <si>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</si>
  <si>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</si>
  <si>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</si>
  <si>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</si>
  <si>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</si>
  <si>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</si>
  <si>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</si>
  <si>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</si>
  <si>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</si>
  <si>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</si>
  <si>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</si>
  <si>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</si>
  <si>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</si>
  <si>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</si>
  <si>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</si>
  <si>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</si>
  <si>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</si>
  <si>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</si>
  <si>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</si>
  <si>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</si>
  <si>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</si>
  <si>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</si>
  <si>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</si>
  <si>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</si>
  <si>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</si>
  <si>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</si>
  <si>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</si>
  <si>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</si>
  <si>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</si>
  <si>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</si>
  <si>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</si>
  <si>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</si>
  <si>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</si>
  <si>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</si>
  <si>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</si>
  <si>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</si>
  <si>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</si>
  <si>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</si>
  <si>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</si>
  <si>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</si>
  <si>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</si>
  <si>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</si>
  <si>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</si>
  <si>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</si>
  <si>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</si>
  <si>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</si>
  <si>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</si>
  <si>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</si>
  <si>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</si>
  <si>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</si>
  <si>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</si>
  <si>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</si>
  <si>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</si>
  <si>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</si>
  <si>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</si>
  <si>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</si>
  <si>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</si>
  <si>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</si>
  <si>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</si>
  <si>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</si>
  <si>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</si>
  <si>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</si>
  <si>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</si>
  <si>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</si>
  <si>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</si>
  <si>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</si>
  <si>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</si>
  <si>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</si>
  <si>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</si>
  <si>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</si>
  <si>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</si>
  <si>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</si>
  <si>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</si>
  <si>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</si>
  <si>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</si>
  <si>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</si>
  <si>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</si>
  <si>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</si>
  <si>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</si>
  <si>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</si>
  <si>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</si>
  <si>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</si>
  <si>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</si>
  <si>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</si>
  <si>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</si>
  <si>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</si>
  <si>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</si>
  <si>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</si>
  <si>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</si>
  <si>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</si>
  <si>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</si>
  <si>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</si>
  <si>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</si>
  <si>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</si>
  <si>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</si>
  <si>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</si>
  <si>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</si>
  <si>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</si>
  <si>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</si>
  <si>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</si>
  <si>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</si>
  <si>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</si>
  <si>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</si>
  <si>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</si>
  <si>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</si>
  <si>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</si>
  <si>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</si>
  <si>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</si>
  <si>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</si>
  <si>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</si>
  <si>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</si>
  <si>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</si>
  <si>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</si>
  <si>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</si>
  <si>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</si>
  <si>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</si>
  <si>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</si>
  <si>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</si>
  <si>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</si>
  <si>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</si>
  <si>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</si>
  <si>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</si>
  <si>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</si>
  <si>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</si>
  <si>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</si>
  <si>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</si>
  <si>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</si>
  <si>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</si>
  <si>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</si>
  <si>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</si>
  <si>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</si>
  <si>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</si>
  <si>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</si>
  <si>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</si>
  <si>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</si>
  <si>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</si>
  <si>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</si>
  <si>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</si>
  <si>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</si>
  <si>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</si>
  <si>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</si>
  <si>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</si>
  <si>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</si>
  <si>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</si>
  <si>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</si>
  <si>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</si>
  <si>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</si>
  <si>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</si>
  <si>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</si>
  <si>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</si>
  <si>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</si>
  <si>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</si>
  <si>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</si>
  <si>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</si>
  <si>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</si>
  <si>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</si>
  <si>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</si>
  <si>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</si>
  <si>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</si>
  <si>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</si>
  <si>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</si>
  <si>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</si>
  <si>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</si>
  <si>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</si>
  <si>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</si>
  <si>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</si>
  <si>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</si>
  <si>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</si>
  <si>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</si>
  <si>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</si>
  <si>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</si>
  <si>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</si>
  <si>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</si>
  <si>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</si>
  <si>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</si>
  <si>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</si>
  <si>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</si>
  <si>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</si>
  <si>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</si>
  <si>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</si>
  <si>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</si>
  <si>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</si>
  <si>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</si>
  <si>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</si>
  <si>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</si>
  <si>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</si>
  <si>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</si>
  <si>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</si>
  <si>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</si>
  <si>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</si>
  <si>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</si>
  <si>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</si>
  <si>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</si>
  <si>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</si>
  <si>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</si>
  <si>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</si>
  <si>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</si>
  <si>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</si>
  <si>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</si>
  <si>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</si>
  <si>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</si>
  <si>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</si>
  <si>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</si>
  <si>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</si>
  <si>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</si>
  <si>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</si>
  <si>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</si>
  <si>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</si>
  <si>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</si>
  <si>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</si>
  <si>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</si>
  <si>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</si>
  <si>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</si>
  <si>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</si>
  <si>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</si>
  <si>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</si>
  <si>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</si>
  <si>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</si>
  <si>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</si>
  <si>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</si>
  <si>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</si>
  <si>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</si>
  <si>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</si>
  <si>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</si>
  <si>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</si>
  <si>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</si>
  <si>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</si>
  <si>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</si>
  <si>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</si>
  <si>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</si>
  <si>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</si>
  <si>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</si>
  <si>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</si>
  <si>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</si>
  <si>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</si>
  <si>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</si>
  <si>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</si>
  <si>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</si>
  <si>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</si>
  <si>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</si>
  <si>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</si>
  <si>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</si>
  <si>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</si>
  <si>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</si>
  <si>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</si>
  <si>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</si>
  <si>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</si>
  <si>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</si>
  <si>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</si>
  <si>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</si>
  <si>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</si>
  <si>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</si>
  <si>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</si>
  <si>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</si>
  <si>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</si>
  <si>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</si>
  <si>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</si>
  <si>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</si>
  <si>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</si>
  <si>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</si>
  <si>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</si>
  <si>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</si>
  <si>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</si>
  <si>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</si>
  <si>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</si>
  <si>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</si>
  <si>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</si>
  <si>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</si>
  <si>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</si>
  <si>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</si>
  <si>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</si>
  <si>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</si>
  <si>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</si>
  <si>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</si>
  <si>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</si>
  <si>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</si>
  <si>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</si>
  <si>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</si>
  <si>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</si>
  <si>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</si>
  <si>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</si>
  <si>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</si>
  <si>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</si>
  <si>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</si>
  <si>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</si>
  <si>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</si>
  <si>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</si>
  <si>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</si>
  <si>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</si>
  <si>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</si>
  <si>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</si>
  <si>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</si>
  <si>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</si>
  <si>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</si>
  <si>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</si>
  <si>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</si>
  <si>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</si>
  <si>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</si>
  <si>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</si>
  <si>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</si>
  <si>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</si>
  <si>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</si>
  <si>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</si>
  <si>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</si>
  <si>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</si>
  <si>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</si>
  <si>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</si>
  <si>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</si>
  <si>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</si>
  <si>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</si>
  <si>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</si>
  <si>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</si>
  <si>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</si>
  <si>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</si>
  <si>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</si>
  <si>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</si>
  <si>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</si>
  <si>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</si>
  <si>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</si>
  <si>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</si>
  <si>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</si>
  <si>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</si>
  <si>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</si>
  <si>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</si>
  <si>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</si>
  <si>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</si>
  <si>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</si>
  <si>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</si>
  <si>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</si>
  <si>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</si>
  <si>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</si>
  <si>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</si>
  <si>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</si>
  <si>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</si>
  <si>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</si>
  <si>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</si>
  <si>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</si>
  <si>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</si>
  <si>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</si>
  <si>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</si>
  <si>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</si>
  <si>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</si>
  <si>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</si>
  <si>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</si>
  <si>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</si>
  <si>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</si>
  <si>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</si>
  <si>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</si>
  <si>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</si>
  <si>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</si>
  <si>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</si>
  <si>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</si>
  <si>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</si>
  <si>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</si>
  <si>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</si>
  <si>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</si>
  <si>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</si>
  <si>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</si>
  <si>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</si>
  <si>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</si>
  <si>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</si>
  <si>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</si>
  <si>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</si>
  <si>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</si>
  <si>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</si>
  <si>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</si>
  <si>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</si>
  <si>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</si>
  <si>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</si>
  <si>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</si>
  <si>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</si>
  <si>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</si>
  <si>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</si>
  <si>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</si>
  <si>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</si>
  <si>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</si>
  <si>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</si>
  <si>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</si>
  <si>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</si>
  <si>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</si>
  <si>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</si>
  <si>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</si>
  <si>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</si>
  <si>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</si>
  <si>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</si>
  <si>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</si>
  <si>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</si>
  <si>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</si>
  <si>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</si>
  <si>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</si>
  <si>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</si>
  <si>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</si>
  <si>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</si>
  <si>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</si>
  <si>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</si>
  <si>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</si>
  <si>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</si>
  <si>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</si>
  <si>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</si>
  <si>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</si>
  <si>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</si>
  <si>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</si>
  <si>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</si>
  <si>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</si>
  <si>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</si>
  <si>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</si>
  <si>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</si>
  <si>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</si>
  <si>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</si>
  <si>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</si>
  <si>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</si>
  <si>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</si>
  <si>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</si>
  <si>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</si>
  <si>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</si>
  <si>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</si>
  <si>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</si>
  <si>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</si>
  <si>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</si>
  <si>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</si>
  <si>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</si>
  <si>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</si>
  <si>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</si>
  <si>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</si>
  <si>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</si>
  <si>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</si>
  <si>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</si>
  <si>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</si>
  <si>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</si>
  <si>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</si>
  <si>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</si>
  <si>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</si>
  <si>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</si>
  <si>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</si>
  <si>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</si>
  <si>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</si>
  <si>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</si>
  <si>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</si>
  <si>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</si>
  <si>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</si>
  <si>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</si>
  <si>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</si>
  <si>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</si>
  <si>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</si>
  <si>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</si>
  <si>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</si>
  <si>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</si>
  <si>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</si>
  <si>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</si>
  <si>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</si>
  <si>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</si>
  <si>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</si>
  <si>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</si>
  <si>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</si>
  <si>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</si>
  <si>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</si>
  <si>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</si>
  <si>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</si>
  <si>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</si>
  <si>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</si>
  <si>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</si>
  <si>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</si>
  <si>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</si>
  <si>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</si>
  <si>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</si>
  <si>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</si>
  <si>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</si>
  <si>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</si>
  <si>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</si>
  <si>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</si>
  <si>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</si>
  <si>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</si>
  <si>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</si>
  <si>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</si>
  <si>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</si>
  <si>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</si>
  <si>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</si>
  <si>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</si>
  <si>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</si>
  <si>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</si>
  <si>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</si>
  <si>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</si>
  <si>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</si>
  <si>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</si>
  <si>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</si>
  <si>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</si>
  <si>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</si>
  <si>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</si>
  <si>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</si>
  <si>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</si>
  <si>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</si>
  <si>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</si>
  <si>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</si>
  <si>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</si>
  <si>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</si>
  <si>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</si>
  <si>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</si>
  <si>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</si>
  <si>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</si>
  <si>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</si>
  <si>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</si>
  <si>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</si>
  <si>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</si>
  <si>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</si>
  <si>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</si>
  <si>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</si>
  <si>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</si>
  <si>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</si>
  <si>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</si>
  <si>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</si>
  <si>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</si>
  <si>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</si>
  <si>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</si>
  <si>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</si>
  <si>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</si>
  <si>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</si>
  <si>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</si>
  <si>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</si>
  <si>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</si>
  <si>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</si>
  <si>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</si>
  <si>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</si>
  <si>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</si>
  <si>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</si>
  <si>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</si>
  <si>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</si>
  <si>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</si>
  <si>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</si>
  <si>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</si>
  <si>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</si>
  <si>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</si>
  <si>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</si>
  <si>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</si>
  <si>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</si>
  <si>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</si>
  <si>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</si>
  <si>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</si>
  <si>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</si>
  <si>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</si>
  <si>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</si>
  <si>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</si>
  <si>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</si>
  <si>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</si>
  <si>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</si>
  <si>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</si>
  <si>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</si>
  <si>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</si>
  <si>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</si>
  <si>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</si>
  <si>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</si>
  <si>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</si>
  <si>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</si>
  <si>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</si>
  <si>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</si>
  <si>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</si>
  <si>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</si>
  <si>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</si>
  <si>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</si>
  <si>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</si>
  <si>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</si>
  <si>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</si>
  <si>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</si>
  <si>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</si>
  <si>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</si>
  <si>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</si>
  <si>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</si>
  <si>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</si>
  <si>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</si>
  <si>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</si>
  <si>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</si>
  <si>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</si>
  <si>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</si>
  <si>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</si>
  <si>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</si>
  <si>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</si>
  <si>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</si>
  <si>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</si>
  <si>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</si>
  <si>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</si>
  <si>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</si>
  <si>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</si>
  <si>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</si>
  <si>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</si>
  <si>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</si>
  <si>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</si>
  <si>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</si>
  <si>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</si>
  <si>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</si>
  <si>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</si>
  <si>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</si>
  <si>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</si>
  <si>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</si>
  <si>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</si>
  <si>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</si>
  <si>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</si>
  <si>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</si>
  <si>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</si>
  <si>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</si>
  <si>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</si>
  <si>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</si>
  <si>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</si>
  <si>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</si>
  <si>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</si>
  <si>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</si>
  <si>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</si>
  <si>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</si>
  <si>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</si>
  <si>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</si>
  <si>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</si>
  <si>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</si>
  <si>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</si>
  <si>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</si>
  <si>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</si>
  <si>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</si>
  <si>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</si>
  <si>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</si>
  <si>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</si>
  <si>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</si>
  <si>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</si>
  <si>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</si>
  <si>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</si>
  <si>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</si>
  <si>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</si>
  <si>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</si>
  <si>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</si>
  <si>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</si>
  <si>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</si>
  <si>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</si>
  <si>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</si>
  <si>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</si>
  <si>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</si>
  <si>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</si>
  <si>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</si>
  <si>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</si>
  <si>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</si>
  <si>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</si>
  <si>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</si>
  <si>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</si>
  <si>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</si>
  <si>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</si>
  <si>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</si>
  <si>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</si>
  <si>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</si>
  <si>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</si>
  <si>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</si>
  <si>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</si>
  <si>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</si>
  <si>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</si>
  <si>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</si>
  <si>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</si>
  <si>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</si>
  <si>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</si>
  <si>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</si>
  <si>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</si>
  <si>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</si>
  <si>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</si>
  <si>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</si>
  <si>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</si>
  <si>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</si>
  <si>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</si>
  <si>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</si>
  <si>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</si>
  <si>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</si>
  <si>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</si>
  <si>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</si>
  <si>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</si>
  <si>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</si>
  <si>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</si>
  <si>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</si>
  <si>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</si>
  <si>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</si>
  <si>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</si>
  <si>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</si>
  <si>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</si>
  <si>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</si>
  <si>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</si>
  <si>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</si>
  <si>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</si>
  <si>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</si>
  <si>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</si>
  <si>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</si>
  <si>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</si>
  <si>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</si>
  <si>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</si>
  <si>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</si>
  <si>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</si>
  <si>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</si>
  <si>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</si>
  <si>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</si>
  <si>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</si>
  <si>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</si>
  <si>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</si>
  <si>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</si>
  <si>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</si>
  <si>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</si>
  <si>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</si>
  <si>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</si>
  <si>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</si>
  <si>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</si>
  <si>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</si>
  <si>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</si>
  <si>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</si>
  <si>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</si>
  <si>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</si>
  <si>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</si>
  <si>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</si>
  <si>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</si>
  <si>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</si>
  <si>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</si>
  <si>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</si>
  <si>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</si>
  <si>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</si>
  <si>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</si>
  <si>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</si>
  <si>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</si>
  <si>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</si>
  <si>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</si>
  <si>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</si>
  <si>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</si>
  <si>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</si>
  <si>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</si>
  <si>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</si>
  <si>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</si>
  <si>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</si>
  <si>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</si>
  <si>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</si>
  <si>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</si>
  <si>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</si>
  <si>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</si>
  <si>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</si>
  <si>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</si>
  <si>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</si>
  <si>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</si>
  <si>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</si>
  <si>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</si>
  <si>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</si>
  <si>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</si>
  <si>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</si>
  <si>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</si>
  <si>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</si>
  <si>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</si>
  <si>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</si>
  <si>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</si>
  <si>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</si>
  <si>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</si>
  <si>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</si>
  <si>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</si>
  <si>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</si>
  <si>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</si>
  <si>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</si>
  <si>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</si>
  <si>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</si>
  <si>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</si>
  <si>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</si>
  <si>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</si>
  <si>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</si>
  <si>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</si>
  <si>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</si>
  <si>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</si>
  <si>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</si>
  <si>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</si>
  <si>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</si>
  <si>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</si>
  <si>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</si>
  <si>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</si>
  <si>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</si>
  <si>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</si>
  <si>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</si>
  <si>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</si>
  <si>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</si>
  <si>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</si>
  <si>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</si>
  <si>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</si>
  <si>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</si>
  <si>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</si>
  <si>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</si>
  <si>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</si>
  <si>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</si>
  <si>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</si>
  <si>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</si>
  <si>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</si>
  <si>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</si>
  <si>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</si>
  <si>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</si>
  <si>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</si>
  <si>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</si>
  <si>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</si>
  <si>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</si>
  <si>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</si>
  <si>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</si>
  <si>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</si>
  <si>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</si>
  <si>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</si>
  <si>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</si>
  <si>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</si>
  <si>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</si>
  <si>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</si>
  <si>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</si>
  <si>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</si>
  <si>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</si>
  <si>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</si>
  <si>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</si>
  <si>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</si>
  <si>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</si>
  <si>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</si>
  <si>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</si>
  <si>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</si>
  <si>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</si>
  <si>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</si>
  <si>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</si>
  <si>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</si>
  <si>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</si>
  <si>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</si>
  <si>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</si>
  <si>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</si>
  <si>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</si>
  <si>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</si>
  <si>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</si>
  <si>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</si>
  <si>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</si>
  <si>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</si>
  <si>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</si>
  <si>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</si>
  <si>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</si>
  <si>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</si>
  <si>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</si>
  <si>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</si>
  <si>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</si>
  <si>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</si>
  <si>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</si>
  <si>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</si>
  <si>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</si>
  <si>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</si>
  <si>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</si>
  <si>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</si>
  <si>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</si>
  <si>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</si>
  <si>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</si>
  <si>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</si>
  <si>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</si>
  <si>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</si>
  <si>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</si>
  <si>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</si>
  <si>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</si>
  <si>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</si>
  <si>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</si>
  <si>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</si>
  <si>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</si>
  <si>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</si>
  <si>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</si>
  <si>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</si>
  <si>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</si>
  <si>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</si>
  <si>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</si>
  <si>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</si>
  <si>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</si>
  <si>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</si>
  <si>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</si>
  <si>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</si>
  <si>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</si>
  <si>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</si>
  <si>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</si>
  <si>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</si>
  <si>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</si>
  <si>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</si>
  <si>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</si>
  <si>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</si>
  <si>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</si>
  <si>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</si>
  <si>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</si>
  <si>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</si>
  <si>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</si>
  <si>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</si>
  <si>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</si>
  <si>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</si>
  <si>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</si>
  <si>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</si>
  <si>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</si>
  <si>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</si>
  <si>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</si>
  <si>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</si>
  <si>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</si>
  <si>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</si>
  <si>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</si>
  <si>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</si>
  <si>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</si>
  <si>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</si>
  <si>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</si>
  <si>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</si>
  <si>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</si>
  <si>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</si>
  <si>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</si>
  <si>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</si>
  <si>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</si>
  <si>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</si>
  <si>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</si>
  <si>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</si>
  <si>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</si>
  <si>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</si>
  <si>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</si>
  <si>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</si>
  <si>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</si>
  <si>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</si>
  <si>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</si>
  <si>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</si>
  <si>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</si>
  <si>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</si>
  <si>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</si>
  <si>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</si>
  <si>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</si>
  <si>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</si>
  <si>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</si>
  <si>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</si>
  <si>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</si>
  <si>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</si>
  <si>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</si>
  <si>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</si>
  <si>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</si>
  <si>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</si>
  <si>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</si>
  <si>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</si>
  <si>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</si>
  <si>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</si>
  <si>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</si>
  <si>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</si>
  <si>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</si>
  <si>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</si>
  <si>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</si>
  <si>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</si>
  <si>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</si>
  <si>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</si>
  <si>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</si>
  <si>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</si>
  <si>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</si>
  <si>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</si>
  <si>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</si>
  <si>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</si>
  <si>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</si>
  <si>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</si>
  <si>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</si>
  <si>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</si>
  <si>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</si>
  <si>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</si>
  <si>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</si>
  <si>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</si>
  <si>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</si>
  <si>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</si>
  <si>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</si>
  <si>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</si>
  <si>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</si>
  <si>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</si>
  <si>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</si>
  <si>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</si>
  <si>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</si>
  <si>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</si>
  <si>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</si>
  <si>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</si>
  <si>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</si>
  <si>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</si>
  <si>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</si>
  <si>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</si>
  <si>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</si>
  <si>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</si>
  <si>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</si>
  <si>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</si>
  <si>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</si>
  <si>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</si>
  <si>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</si>
  <si>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</si>
  <si>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</si>
  <si>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</si>
  <si>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</si>
  <si>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</si>
  <si>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</si>
  <si>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</si>
  <si>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</si>
  <si>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</si>
  <si>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</si>
  <si>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</si>
  <si>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</si>
  <si>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</si>
  <si>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</si>
  <si>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</si>
  <si>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</si>
  <si>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</si>
  <si>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</si>
  <si>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</si>
  <si>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</si>
  <si>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</si>
  <si>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</si>
  <si>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</si>
  <si>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</si>
  <si>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</si>
  <si>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</si>
  <si>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</si>
  <si>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</si>
  <si>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</si>
  <si>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</si>
  <si>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</si>
  <si>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</si>
  <si>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</si>
  <si>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</si>
  <si>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</si>
  <si>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</si>
  <si>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</si>
  <si>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</si>
  <si>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</si>
  <si>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</si>
  <si>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</si>
  <si>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</si>
  <si>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</si>
  <si>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</si>
  <si>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</si>
  <si>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</si>
  <si>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</si>
  <si>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</si>
  <si>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</si>
  <si>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</si>
  <si>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</si>
  <si>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</si>
  <si>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</si>
  <si>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</si>
  <si>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</si>
  <si>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</si>
  <si>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</si>
  <si>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</si>
  <si>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</si>
  <si>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</si>
  <si>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</si>
  <si>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</si>
  <si>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</si>
  <si>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</si>
  <si>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</si>
  <si>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</si>
  <si>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</si>
  <si>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</si>
  <si>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</si>
  <si>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</si>
  <si>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</si>
  <si>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</si>
  <si>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</si>
  <si>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</si>
  <si>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</si>
  <si>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</si>
  <si>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</si>
  <si>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</si>
  <si>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</si>
  <si>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</si>
  <si>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</si>
  <si>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</si>
  <si>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</si>
  <si>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</si>
  <si>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</si>
  <si>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</si>
  <si>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</si>
  <si>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</si>
  <si>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</si>
  <si>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</si>
  <si>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</si>
  <si>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</si>
  <si>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</si>
  <si>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</si>
  <si>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</si>
  <si>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</si>
  <si>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</si>
  <si>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</si>
  <si>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</si>
  <si>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</si>
  <si>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</si>
  <si>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</si>
  <si>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</si>
  <si>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</si>
  <si>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</si>
  <si>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</si>
  <si>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</si>
  <si>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</si>
  <si>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</si>
  <si>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</si>
  <si>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</si>
  <si>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</si>
  <si>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</si>
  <si>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</si>
  <si>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</si>
  <si>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</si>
  <si>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</si>
  <si>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</si>
  <si>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</si>
  <si>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</si>
  <si>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</si>
  <si>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</si>
  <si>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</si>
  <si>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</si>
  <si>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</si>
  <si>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</si>
  <si>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</si>
  <si>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</si>
  <si>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</si>
  <si>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</si>
  <si>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</si>
  <si>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</si>
  <si>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</si>
  <si>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</si>
  <si>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</si>
  <si>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</si>
  <si>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</si>
  <si>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</si>
  <si>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</si>
  <si>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</si>
  <si>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</si>
  <si>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</si>
  <si>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</si>
  <si>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</si>
  <si>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</si>
  <si>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</si>
  <si>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</si>
  <si>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</si>
  <si>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</si>
  <si>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</si>
  <si>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</si>
  <si>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</si>
  <si>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</si>
  <si>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</si>
  <si>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</si>
  <si>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</si>
  <si>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</si>
  <si>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</si>
  <si>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</si>
  <si>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</si>
  <si>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</si>
  <si>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</si>
  <si>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</si>
  <si>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</si>
  <si>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</si>
  <si>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</si>
  <si>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</si>
  <si>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</si>
  <si>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</si>
  <si>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</si>
  <si>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</si>
  <si>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</si>
  <si>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</si>
  <si>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</si>
  <si>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</si>
  <si>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</si>
  <si>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</si>
  <si>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</si>
  <si>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</si>
  <si>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</si>
  <si>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</si>
  <si>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</si>
  <si>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</si>
  <si>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</si>
  <si>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</si>
  <si>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</si>
  <si>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</si>
  <si>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</si>
  <si>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</si>
  <si>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</si>
  <si>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</si>
  <si>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</si>
  <si>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</si>
  <si>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</si>
  <si>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</si>
  <si>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</si>
  <si>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</si>
  <si>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</si>
  <si>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</si>
  <si>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</si>
  <si>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</si>
  <si>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</si>
  <si>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</si>
  <si>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</si>
  <si>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</si>
  <si>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</si>
  <si>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</si>
  <si>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</si>
  <si>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</si>
  <si>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</si>
  <si>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</si>
  <si>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</si>
  <si>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</si>
  <si>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</si>
  <si>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</si>
  <si>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</si>
  <si>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</si>
  <si>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</si>
  <si>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</si>
  <si>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</si>
  <si>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</si>
  <si>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</si>
  <si>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</si>
  <si>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</si>
  <si>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</si>
  <si>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</si>
  <si>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</si>
  <si>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</si>
  <si>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</si>
  <si>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</si>
  <si>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</si>
  <si>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</si>
  <si>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</si>
  <si>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</si>
  <si>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</si>
  <si>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</si>
  <si>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</si>
  <si>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</si>
  <si>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</si>
  <si>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</si>
  <si>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</si>
  <si>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</si>
  <si>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</si>
  <si>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</si>
  <si>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</si>
  <si>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</si>
  <si>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</si>
  <si>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</si>
  <si>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</si>
  <si>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</si>
  <si>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</si>
  <si>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</si>
  <si>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</si>
  <si>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</si>
  <si>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</si>
  <si>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</si>
  <si>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</si>
  <si>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</si>
  <si>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</si>
  <si>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</si>
  <si>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</si>
  <si>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</si>
  <si>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</si>
  <si>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</si>
  <si>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</si>
  <si>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</si>
  <si>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</si>
  <si>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</si>
  <si>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</si>
  <si>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</si>
  <si>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</si>
  <si>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</si>
  <si>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</si>
  <si>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</si>
  <si>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</si>
  <si>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</si>
  <si>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</si>
  <si>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</si>
  <si>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</si>
  <si>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</si>
  <si>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</si>
  <si>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</si>
  <si>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</si>
  <si>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</si>
  <si>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</si>
  <si>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</si>
  <si>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</si>
  <si>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</si>
  <si>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</si>
  <si>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</si>
  <si>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</si>
  <si>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</si>
  <si>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</si>
  <si>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</si>
  <si>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</si>
  <si>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</si>
  <si>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</si>
  <si>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</si>
  <si>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</si>
  <si>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</si>
  <si>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</si>
  <si>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</si>
  <si>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</si>
  <si>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</si>
  <si>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</si>
  <si>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</si>
  <si>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</si>
  <si>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</si>
  <si>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</si>
  <si>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</si>
  <si>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</si>
  <si>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</si>
  <si>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</si>
  <si>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</si>
  <si>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</si>
  <si>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</si>
  <si>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</si>
  <si>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</si>
  <si>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</si>
  <si>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</si>
  <si>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</si>
  <si>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</si>
  <si>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</si>
  <si>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</si>
  <si>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</si>
  <si>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</si>
  <si>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</si>
  <si>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</si>
  <si>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</si>
  <si>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</si>
  <si>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</si>
  <si>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</si>
  <si>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</si>
  <si>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</si>
  <si>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</si>
  <si>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</si>
  <si>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</si>
  <si>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</si>
  <si>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</si>
  <si>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</si>
  <si>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</si>
  <si>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</si>
  <si>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</si>
  <si>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</si>
  <si>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</si>
  <si>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</si>
  <si>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</si>
  <si>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</si>
  <si>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</si>
  <si>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</si>
  <si>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</si>
  <si>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</si>
  <si>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</si>
  <si>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</si>
  <si>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</si>
  <si>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</si>
  <si>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</si>
  <si>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</si>
  <si>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</si>
  <si>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</si>
  <si>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</si>
  <si>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</si>
  <si>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</si>
  <si>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</si>
  <si>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</si>
  <si>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</si>
  <si>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</si>
  <si>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</si>
  <si>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</si>
  <si>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</si>
  <si>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</si>
  <si>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</si>
  <si>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</si>
  <si>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</si>
  <si>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</si>
  <si>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</si>
  <si>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</si>
  <si>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</si>
  <si>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</si>
  <si>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</si>
  <si>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</si>
  <si>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</si>
  <si>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</si>
  <si>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</si>
  <si>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</si>
  <si>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</si>
  <si>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</si>
  <si>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</si>
  <si>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</si>
  <si>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</si>
  <si>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</si>
  <si>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</si>
  <si>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</si>
  <si>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</si>
  <si>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</si>
  <si>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</si>
  <si>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</si>
  <si>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</si>
  <si>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</si>
  <si>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</si>
  <si>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</si>
  <si>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</si>
  <si>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</si>
  <si>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</si>
  <si>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</si>
  <si>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</si>
  <si>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</si>
  <si>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</si>
  <si>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</si>
  <si>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</si>
  <si>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</si>
  <si>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</si>
  <si>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</si>
  <si>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</si>
  <si>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</si>
  <si>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</si>
  <si>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</si>
  <si>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</si>
  <si>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</si>
  <si>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</si>
  <si>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</si>
  <si>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</si>
  <si>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</si>
  <si>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</si>
  <si>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</si>
  <si>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</si>
  <si>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</si>
  <si>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</si>
  <si>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</si>
  <si>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</si>
  <si>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</si>
  <si>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</si>
  <si>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</si>
  <si>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</si>
  <si>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</si>
  <si>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</si>
  <si>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</si>
  <si>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</si>
  <si>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</si>
  <si>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</si>
  <si>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</si>
  <si>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</si>
  <si>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</si>
  <si>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</si>
  <si>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</si>
  <si>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</si>
  <si>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</si>
  <si>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</si>
  <si>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</si>
  <si>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</si>
  <si>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</si>
  <si>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</si>
  <si>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</si>
  <si>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</si>
  <si>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</si>
  <si>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</si>
  <si>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</si>
  <si>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</si>
  <si>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</si>
  <si>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</si>
  <si>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</si>
  <si>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</si>
  <si>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</si>
  <si>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</si>
  <si>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</si>
  <si>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</si>
  <si>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</si>
  <si>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</si>
  <si>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</si>
  <si>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</si>
  <si>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</si>
  <si>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</si>
  <si>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</si>
  <si>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</si>
  <si>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</si>
  <si>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</si>
  <si>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</si>
  <si>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</si>
  <si>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</si>
  <si>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</si>
  <si>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</si>
  <si>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</si>
  <si>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</si>
  <si>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</si>
  <si>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</si>
  <si>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</si>
  <si>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</si>
  <si>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</si>
  <si>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</si>
  <si>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</si>
  <si>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</si>
  <si>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</si>
  <si>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</si>
  <si>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</si>
  <si>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</si>
  <si>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</si>
  <si>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</si>
  <si>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</si>
  <si>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</si>
  <si>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</si>
  <si>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</si>
  <si>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</si>
  <si>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</si>
  <si>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</si>
  <si>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</si>
  <si>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</si>
  <si>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</si>
  <si>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</si>
  <si>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</si>
  <si>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</si>
  <si>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</si>
  <si>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</si>
  <si>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</si>
  <si>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</si>
  <si>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</si>
  <si>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</si>
  <si>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</si>
  <si>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</si>
  <si>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</si>
  <si>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</si>
  <si>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</si>
  <si>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</si>
  <si>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</si>
  <si>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</si>
  <si>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</si>
  <si>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</si>
  <si>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</si>
  <si>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</si>
  <si>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</si>
  <si>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</si>
  <si>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</si>
  <si>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</si>
  <si>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</si>
  <si>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</si>
  <si>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</si>
  <si>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</si>
  <si>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</si>
  <si>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</si>
  <si>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</si>
  <si>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</si>
  <si>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</si>
  <si>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</si>
  <si>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</si>
  <si>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</si>
  <si>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</si>
  <si>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</si>
  <si>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</si>
  <si>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</si>
  <si>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</si>
  <si>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</si>
  <si>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</si>
  <si>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</si>
  <si>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</si>
  <si>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</si>
  <si>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</si>
  <si>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</si>
  <si>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</si>
  <si>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</si>
  <si>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</si>
  <si>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</si>
  <si>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</si>
  <si>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</si>
  <si>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</si>
  <si>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</si>
  <si>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</si>
  <si>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</si>
  <si>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</si>
  <si>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</si>
  <si>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</si>
  <si>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</si>
  <si>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</si>
  <si>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</si>
  <si>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</si>
  <si>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</si>
  <si>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</si>
  <si>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</si>
  <si>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</si>
  <si>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</si>
  <si>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</si>
  <si>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</si>
  <si>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</si>
  <si>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</si>
  <si>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</si>
  <si>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</si>
  <si>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</si>
  <si>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</si>
  <si>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</si>
  <si>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</si>
  <si>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</si>
  <si>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</si>
  <si>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</si>
  <si>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</si>
  <si>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</si>
  <si>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</si>
  <si>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</si>
  <si>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</si>
  <si>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</si>
  <si>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</si>
  <si>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</si>
  <si>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</si>
  <si>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</si>
  <si>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</si>
  <si>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</si>
  <si>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</si>
  <si>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</si>
  <si>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</si>
  <si>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</si>
  <si>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</si>
  <si>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</si>
  <si>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</si>
  <si>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</si>
  <si>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</si>
  <si>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</si>
  <si>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</si>
  <si>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</si>
  <si>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</si>
  <si>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</si>
  <si>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</si>
  <si>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</si>
  <si>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</si>
  <si>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</si>
  <si>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</si>
  <si>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</si>
  <si>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</si>
  <si>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</si>
  <si>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</si>
  <si>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</si>
  <si>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</si>
  <si>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</si>
  <si>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</si>
  <si>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</si>
  <si>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</si>
  <si>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</si>
  <si>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</si>
  <si>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</si>
  <si>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</si>
  <si>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</si>
  <si>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</si>
  <si>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</si>
  <si>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</si>
  <si>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</si>
  <si>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</si>
  <si>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</si>
  <si>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</si>
  <si>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</si>
  <si>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</si>
  <si>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</si>
  <si>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</si>
  <si>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</si>
  <si>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</si>
  <si>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</si>
  <si>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</si>
  <si>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</si>
  <si>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</si>
  <si>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</si>
  <si>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</si>
  <si>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</si>
  <si>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</si>
  <si>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</si>
  <si>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</si>
  <si>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</si>
  <si>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</si>
  <si>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</si>
  <si>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</si>
  <si>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</si>
  <si>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</si>
  <si>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</si>
  <si>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</si>
  <si>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</si>
  <si>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</si>
  <si>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</si>
  <si>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</si>
  <si>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</si>
  <si>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</si>
  <si>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</si>
  <si>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</si>
  <si>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</si>
  <si>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</si>
  <si>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</si>
  <si>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</si>
  <si>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</si>
  <si>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</si>
  <si>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</si>
  <si>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</si>
  <si>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</si>
  <si>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</si>
  <si>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</si>
  <si>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</si>
  <si>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</si>
  <si>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</si>
  <si>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</si>
  <si>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</si>
  <si>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</si>
  <si>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</si>
  <si>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</si>
  <si>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</si>
  <si>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</si>
  <si>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</si>
  <si>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</si>
  <si>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</si>
  <si>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</si>
  <si>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</si>
  <si>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</si>
  <si>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</si>
  <si>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</si>
  <si>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</si>
  <si>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</si>
  <si>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</si>
  <si>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</si>
  <si>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</si>
  <si>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</si>
  <si>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</si>
  <si>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</si>
  <si>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</si>
  <si>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</si>
  <si>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</si>
  <si>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</si>
  <si>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</si>
  <si>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</si>
  <si>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</si>
  <si>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</si>
  <si>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</si>
  <si>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</si>
  <si>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</si>
  <si>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</si>
  <si>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</si>
  <si>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</si>
  <si>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</si>
  <si>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</si>
  <si>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</si>
  <si>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</si>
  <si>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</si>
  <si>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</si>
  <si>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</si>
  <si>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</si>
  <si>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</si>
  <si>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</si>
  <si>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</si>
  <si>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</si>
  <si>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</si>
  <si>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</si>
  <si>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</si>
  <si>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</si>
  <si>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</si>
  <si>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</si>
  <si>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</si>
  <si>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</si>
  <si>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</si>
  <si>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</si>
  <si>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</si>
  <si>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</si>
  <si>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</si>
  <si>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</si>
  <si>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</si>
  <si>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</si>
  <si>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</si>
  <si>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</si>
  <si>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</si>
  <si>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</si>
  <si>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</si>
  <si>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</si>
  <si>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</si>
  <si>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</si>
  <si>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</si>
  <si>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</si>
  <si>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</si>
  <si>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</si>
  <si>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</si>
  <si>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</si>
  <si>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</si>
  <si>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</si>
  <si>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</si>
  <si>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</si>
  <si>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</si>
  <si>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</si>
  <si>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</si>
  <si>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</si>
  <si>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</si>
  <si>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</si>
  <si>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</si>
  <si>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</si>
  <si>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</si>
  <si>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</si>
  <si>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</si>
  <si>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</si>
  <si>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</si>
  <si>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</si>
  <si>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</si>
  <si>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</si>
  <si>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</si>
  <si>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</si>
  <si>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</si>
  <si>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</si>
  <si>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</si>
  <si>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</si>
  <si>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</si>
  <si>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</si>
  <si>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</si>
  <si>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</si>
  <si>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</si>
  <si>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</si>
  <si>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</si>
  <si>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</si>
  <si>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</si>
  <si>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</si>
  <si>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</si>
  <si>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</si>
  <si>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</si>
  <si>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</si>
  <si>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</si>
  <si>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</si>
  <si>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</si>
  <si>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</si>
  <si>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</si>
  <si>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</si>
  <si>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</si>
  <si>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</si>
  <si>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</si>
  <si>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</si>
  <si>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</si>
  <si>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</si>
  <si>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</si>
  <si>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</si>
  <si>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</si>
  <si>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</si>
  <si>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</si>
  <si>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</si>
  <si>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</si>
  <si>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</si>
  <si>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</si>
  <si>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</si>
  <si>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</si>
  <si>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</si>
  <si>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</si>
  <si>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</si>
  <si>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</si>
  <si>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</si>
  <si>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</si>
  <si>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</si>
  <si>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</si>
  <si>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</si>
  <si>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</si>
  <si>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</si>
  <si>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</si>
  <si>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</si>
  <si>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</si>
  <si>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</si>
  <si>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</si>
  <si>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</si>
  <si>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</si>
  <si>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</si>
  <si>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</si>
  <si>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</si>
  <si>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</si>
  <si>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</si>
  <si>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</si>
  <si>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</si>
  <si>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</si>
  <si>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</si>
  <si>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</si>
  <si>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</si>
  <si>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</si>
  <si>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</si>
  <si>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</si>
  <si>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</si>
  <si>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</si>
  <si>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</si>
  <si>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</si>
  <si>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</si>
  <si>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</si>
  <si>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</si>
  <si>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</si>
  <si>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</si>
  <si>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</si>
  <si>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</si>
  <si>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</si>
  <si>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</si>
  <si>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</si>
  <si>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</si>
  <si>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</si>
  <si>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</si>
  <si>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</si>
  <si>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</si>
  <si>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</si>
  <si>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</si>
  <si>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</si>
  <si>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</si>
  <si>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</si>
  <si>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</si>
  <si>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</si>
  <si>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</si>
  <si>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</si>
  <si>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</si>
  <si>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</si>
  <si>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</si>
  <si>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</si>
  <si>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</si>
  <si>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</si>
  <si>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</si>
  <si>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</si>
  <si>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</si>
  <si>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</si>
  <si>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</si>
  <si>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</si>
  <si>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</si>
  <si>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</si>
  <si>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</si>
  <si>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</si>
  <si>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</si>
  <si>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</si>
  <si>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</si>
  <si>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</si>
  <si>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</si>
  <si>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</si>
  <si>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</si>
  <si>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</si>
  <si>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</si>
  <si>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</si>
  <si>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</si>
  <si>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</si>
  <si>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</si>
  <si>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</si>
  <si>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</si>
  <si>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</si>
  <si>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</si>
  <si>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</si>
  <si>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</si>
  <si>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</si>
  <si>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</si>
  <si>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</si>
  <si>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</si>
  <si>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</si>
  <si>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</si>
  <si>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</si>
  <si>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</si>
  <si>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</si>
  <si>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</si>
  <si>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</si>
  <si>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</si>
  <si>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</si>
  <si>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</si>
  <si>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</si>
  <si>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</si>
  <si>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</si>
  <si>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</si>
  <si>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</si>
  <si>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</si>
  <si>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</si>
  <si>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</si>
  <si>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</si>
  <si>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</si>
  <si>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</si>
  <si>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</si>
  <si>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</si>
  <si>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</si>
  <si>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</si>
  <si>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</si>
  <si>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</si>
  <si>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</si>
  <si>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</si>
  <si>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</si>
  <si>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</si>
  <si>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</si>
  <si>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</si>
  <si>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</si>
  <si>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</si>
  <si>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</si>
  <si>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</si>
  <si>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</si>
  <si>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</si>
  <si>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</si>
  <si>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</si>
  <si>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</si>
  <si>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</si>
  <si>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</si>
  <si>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</si>
  <si>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</si>
  <si>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</si>
  <si>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</si>
  <si>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</si>
  <si>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</si>
  <si>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</si>
  <si>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</si>
  <si>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</si>
  <si>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</si>
  <si>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</si>
  <si>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</si>
  <si>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</si>
  <si>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</si>
  <si>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</si>
  <si>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</si>
  <si>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</si>
  <si>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</si>
  <si>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</si>
  <si>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</si>
  <si>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</si>
  <si>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</si>
  <si>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</si>
  <si>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</si>
  <si>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</si>
  <si>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</si>
  <si>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</si>
  <si>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</si>
  <si>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</si>
  <si>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</si>
  <si>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</si>
  <si>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</si>
  <si>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</si>
  <si>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</si>
  <si>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</si>
  <si>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</si>
  <si>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</si>
  <si>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</si>
  <si>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</si>
  <si>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</si>
  <si>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</si>
  <si>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</si>
  <si>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</si>
  <si>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</si>
  <si>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</si>
  <si>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</si>
  <si>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</si>
  <si>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</si>
  <si>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</si>
  <si>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</si>
  <si>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</si>
  <si>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</si>
  <si>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</si>
  <si>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</si>
  <si>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</si>
  <si>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</si>
  <si>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</si>
  <si>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</si>
  <si>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</si>
  <si>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</si>
  <si>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</si>
  <si>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</si>
  <si>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</si>
  <si>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</si>
  <si>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</si>
  <si>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</si>
  <si>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</si>
  <si>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</si>
  <si>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</si>
  <si>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</si>
  <si>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</si>
  <si>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</si>
  <si>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</si>
  <si>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</si>
  <si>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</si>
  <si>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</si>
  <si>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</si>
  <si>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</si>
  <si>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</si>
  <si>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</si>
  <si>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</si>
  <si>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</si>
  <si>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</si>
  <si>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</si>
  <si>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</si>
  <si>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</si>
  <si>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</si>
  <si>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</si>
  <si>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</si>
  <si>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</si>
  <si>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</si>
  <si>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</si>
  <si>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</si>
  <si>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</si>
  <si>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</si>
  <si>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</si>
  <si>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</si>
  <si>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</si>
  <si>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</si>
  <si>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</si>
  <si>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</si>
  <si>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</si>
  <si>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</si>
  <si>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</si>
  <si>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</si>
  <si>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</si>
  <si>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</si>
  <si>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</si>
  <si>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</si>
  <si>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</si>
  <si>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</si>
  <si>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</si>
  <si>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</si>
  <si>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</si>
  <si>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</si>
  <si>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</si>
  <si>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</si>
  <si>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</si>
  <si>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</si>
  <si>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</si>
  <si>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</si>
  <si>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</si>
  <si>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</si>
  <si>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</si>
  <si>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</si>
  <si>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</si>
  <si>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</si>
  <si>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</si>
  <si>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</si>
  <si>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</si>
  <si>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</si>
  <si>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</si>
  <si>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</si>
  <si>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</si>
  <si>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</si>
  <si>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</si>
  <si>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</si>
  <si>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</si>
  <si>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</si>
  <si>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</si>
  <si>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</si>
  <si>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</si>
  <si>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</si>
  <si>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</si>
  <si>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</si>
  <si>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</si>
  <si>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</si>
  <si>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</si>
  <si>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</si>
  <si>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</si>
  <si>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</si>
  <si>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</si>
  <si>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</si>
  <si>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</si>
  <si>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</si>
  <si>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</si>
  <si>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</si>
  <si>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</si>
  <si>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</si>
  <si>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</si>
  <si>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</si>
  <si>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</si>
  <si>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</si>
  <si>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</si>
  <si>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</si>
  <si>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</si>
  <si>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</si>
  <si>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</si>
  <si>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</si>
  <si>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</si>
  <si>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</si>
  <si>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</si>
  <si>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</si>
  <si>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</si>
  <si>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</si>
  <si>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</si>
  <si>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</si>
  <si>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</si>
  <si>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</si>
  <si>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</si>
  <si>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</si>
  <si>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</si>
  <si>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</si>
  <si>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</si>
  <si>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</si>
  <si>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</si>
  <si>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</si>
  <si>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</si>
  <si>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</si>
  <si>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</si>
  <si>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</si>
  <si>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</si>
  <si>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</si>
  <si>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</si>
  <si>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</si>
  <si>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</si>
  <si>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</si>
  <si>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</si>
  <si>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</si>
  <si>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</si>
  <si>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</si>
  <si>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</si>
  <si>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</si>
  <si>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</si>
  <si>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</si>
  <si>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</si>
  <si>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</si>
  <si>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</si>
  <si>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</si>
  <si>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</si>
  <si>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</si>
  <si>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</si>
  <si>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</si>
  <si>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</si>
  <si>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</si>
  <si>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</si>
  <si>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</si>
  <si>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</si>
  <si>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</si>
  <si>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</si>
  <si>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</si>
  <si>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</si>
  <si>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</si>
  <si>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</si>
  <si>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</si>
  <si>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</si>
  <si>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</si>
  <si>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</si>
  <si>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</si>
  <si>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</si>
  <si>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</si>
  <si>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</si>
  <si>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</si>
  <si>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</si>
  <si>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</si>
  <si>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</si>
  <si>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</si>
  <si>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</si>
  <si>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</si>
  <si>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</si>
  <si>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</si>
  <si>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</si>
  <si>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</si>
  <si>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</si>
  <si>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</si>
  <si>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</si>
  <si>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</si>
  <si>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</si>
  <si>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</si>
  <si>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</si>
  <si>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</si>
  <si>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</si>
  <si>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</si>
  <si>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</si>
  <si>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</si>
  <si>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</si>
  <si>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</si>
  <si>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</si>
  <si>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</si>
  <si>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</si>
  <si>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</si>
  <si>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</si>
  <si>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</si>
  <si>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</si>
  <si>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</si>
  <si>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</si>
  <si>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</si>
  <si>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</si>
  <si>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</si>
  <si>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</si>
  <si>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</si>
  <si>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</si>
  <si>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</si>
  <si>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</si>
  <si>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</si>
  <si>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</si>
  <si>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</si>
  <si>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</si>
  <si>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</si>
  <si>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</si>
  <si>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</si>
  <si>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</si>
  <si>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</si>
  <si>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</si>
  <si>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</si>
  <si>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</si>
  <si>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</si>
  <si>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</si>
  <si>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</si>
  <si>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</si>
  <si>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</si>
  <si>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</si>
  <si>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</si>
  <si>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</si>
  <si>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</si>
  <si>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</si>
  <si>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</si>
  <si>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</si>
  <si>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</si>
  <si>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</si>
  <si>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</si>
  <si>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</si>
  <si>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</si>
  <si>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</si>
  <si>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</si>
  <si>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</si>
  <si>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</si>
  <si>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</si>
  <si>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</si>
  <si>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</si>
  <si>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</si>
  <si>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</si>
  <si>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</si>
  <si>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</si>
  <si>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</si>
  <si>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</si>
  <si>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</si>
  <si>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</si>
  <si>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</si>
  <si>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</si>
  <si>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</si>
  <si>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</si>
  <si>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</si>
  <si>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</si>
  <si>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</si>
  <si>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</si>
  <si>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</si>
  <si>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</si>
  <si>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</si>
  <si>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</si>
  <si>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</si>
  <si>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</si>
  <si>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</si>
  <si>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</si>
  <si>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</si>
  <si>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</si>
  <si>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</si>
  <si>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</si>
  <si>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</si>
  <si>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</si>
  <si>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</si>
  <si>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</si>
  <si>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</si>
  <si>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</si>
  <si>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</si>
  <si>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</si>
  <si>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</si>
  <si>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</si>
  <si>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</si>
  <si>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</si>
  <si>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</si>
  <si>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</si>
  <si>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</si>
  <si>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</si>
  <si>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</si>
  <si>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</si>
  <si>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</si>
  <si>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</si>
  <si>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</si>
  <si>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</si>
  <si>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</si>
  <si>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</si>
  <si>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</si>
  <si>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</si>
  <si>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</si>
  <si>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</si>
  <si>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</si>
  <si>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</si>
  <si>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</si>
  <si>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</si>
  <si>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</si>
  <si>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</si>
  <si>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</si>
  <si>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</si>
  <si>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</si>
  <si>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</si>
  <si>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</si>
  <si>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</si>
  <si>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</si>
  <si>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</si>
  <si>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</si>
  <si>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</si>
  <si>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</si>
  <si>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</si>
  <si>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</si>
  <si>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</si>
  <si>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</si>
  <si>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</si>
  <si>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</si>
  <si>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</si>
  <si>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</si>
  <si>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</si>
  <si>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</si>
  <si>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</si>
  <si>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</si>
  <si>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</si>
  <si>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</si>
  <si>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</si>
  <si>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</si>
  <si>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</si>
  <si>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</si>
  <si>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</si>
  <si>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</si>
  <si>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</si>
  <si>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</si>
  <si>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</si>
  <si>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</si>
  <si>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</si>
  <si>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</si>
  <si>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</si>
  <si>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</si>
  <si>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</si>
  <si>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</si>
  <si>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</si>
  <si>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</si>
  <si>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</si>
  <si>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</si>
  <si>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</si>
  <si>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</si>
  <si>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</si>
  <si>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</si>
  <si>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</si>
  <si>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</si>
  <si>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</si>
  <si>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</si>
  <si>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</si>
  <si>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</si>
  <si>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</si>
  <si>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</si>
  <si>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</si>
  <si>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</si>
  <si>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</si>
  <si>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</si>
  <si>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</si>
  <si>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</si>
  <si>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</si>
  <si>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</si>
  <si>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</si>
  <si>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</si>
  <si>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</si>
  <si>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</si>
  <si>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</si>
  <si>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</si>
  <si>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</si>
  <si>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</si>
  <si>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</si>
  <si>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</si>
  <si>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</si>
  <si>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</si>
  <si>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</si>
  <si>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</si>
  <si>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</si>
  <si>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</si>
  <si>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</si>
  <si>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</si>
  <si>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</si>
  <si>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</si>
  <si>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</si>
  <si>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</si>
  <si>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</si>
  <si>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</si>
  <si>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</si>
  <si>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</si>
  <si>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</si>
  <si>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</si>
  <si>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</si>
  <si>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</si>
  <si>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</si>
  <si>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</si>
  <si>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</si>
  <si>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</si>
  <si>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</si>
  <si>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</si>
  <si>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</si>
  <si>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</si>
  <si>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</si>
  <si>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</si>
  <si>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</si>
  <si>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</si>
  <si>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</si>
  <si>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</si>
  <si>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</si>
  <si>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</si>
  <si>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</si>
  <si>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</si>
  <si>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</si>
  <si>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</si>
  <si>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</si>
  <si>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</si>
  <si>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</si>
  <si>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</si>
  <si>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</si>
  <si>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</si>
  <si>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</si>
  <si>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</si>
  <si>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</si>
  <si>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</si>
  <si>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</si>
  <si>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</si>
  <si>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</si>
  <si>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</si>
  <si>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</si>
  <si>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</si>
  <si>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</si>
  <si>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</si>
  <si>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</si>
  <si>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</si>
  <si>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</si>
  <si>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</si>
  <si>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</si>
  <si>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</si>
  <si>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</si>
  <si>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</si>
  <si>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</si>
  <si>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</si>
  <si>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</si>
  <si>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</si>
  <si>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</si>
  <si>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</si>
  <si>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</si>
  <si>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</si>
  <si>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</si>
  <si>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</si>
  <si>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</si>
  <si>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</si>
  <si>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</si>
  <si>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</si>
  <si>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</si>
  <si>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</si>
  <si>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</si>
  <si>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</si>
  <si>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</si>
  <si>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</si>
  <si>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</si>
  <si>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</si>
  <si>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</si>
  <si>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</si>
  <si>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</si>
  <si>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</si>
  <si>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</si>
  <si>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</si>
  <si>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</si>
  <si>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</si>
  <si>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</si>
  <si>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</si>
  <si>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</si>
  <si>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</si>
  <si>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</si>
  <si>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</si>
  <si>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</si>
  <si>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</si>
  <si>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</si>
  <si>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</si>
  <si>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</si>
  <si>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</si>
  <si>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</si>
  <si>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</si>
  <si>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</si>
  <si>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</si>
  <si>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</si>
  <si>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</si>
  <si>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</si>
  <si>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</si>
  <si>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</si>
  <si>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</si>
  <si>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</si>
  <si>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</si>
  <si>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</si>
  <si>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</si>
  <si>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</si>
  <si>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</si>
  <si>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</si>
  <si>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</si>
  <si>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</si>
  <si>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</si>
  <si>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</si>
  <si>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</si>
  <si>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</si>
  <si>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</si>
  <si>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</si>
  <si>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</si>
  <si>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</si>
  <si>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</si>
  <si>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</si>
  <si>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</si>
  <si>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</si>
  <si>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</si>
  <si>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</si>
  <si>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</si>
  <si>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</si>
  <si>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</si>
  <si>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</si>
  <si>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</si>
  <si>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</si>
  <si>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</si>
  <si>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</si>
  <si>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</si>
  <si>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</si>
  <si>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</si>
  <si>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</si>
  <si>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</si>
  <si>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</si>
  <si>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</si>
  <si>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</si>
  <si>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</si>
  <si>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</si>
  <si>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</si>
  <si>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</si>
  <si>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</si>
  <si>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</si>
  <si>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</si>
  <si>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</si>
  <si>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</si>
  <si>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</si>
  <si>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</si>
  <si>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</si>
  <si>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</si>
  <si>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</si>
  <si>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</si>
  <si>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</si>
  <si>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</si>
  <si>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</si>
  <si>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</si>
  <si>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</si>
  <si>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</si>
  <si>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</si>
  <si>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</si>
  <si>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</si>
  <si>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</si>
  <si>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</si>
  <si>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</si>
  <si>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</si>
  <si>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</si>
  <si>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</si>
  <si>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</si>
  <si>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</si>
  <si>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</si>
  <si>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</si>
  <si>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</si>
  <si>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</si>
  <si>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</si>
  <si>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</si>
  <si>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</si>
  <si>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</si>
  <si>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</si>
  <si>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</si>
  <si>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</si>
  <si>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</si>
  <si>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</si>
  <si>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</si>
  <si>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</si>
  <si>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</si>
  <si>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</si>
  <si>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</si>
  <si>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</si>
  <si>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</si>
  <si>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</si>
  <si>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</si>
  <si>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</si>
  <si>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</si>
  <si>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</si>
  <si>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</si>
  <si>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</si>
  <si>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</si>
  <si>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</si>
  <si>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</si>
  <si>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</si>
  <si>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</si>
  <si>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</si>
  <si>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</si>
  <si>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</si>
  <si>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</si>
  <si>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</si>
  <si>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</si>
  <si>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</si>
  <si>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</si>
  <si>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</si>
  <si>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</si>
  <si>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</si>
  <si>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</si>
  <si>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</si>
  <si>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</si>
  <si>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</si>
  <si>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</si>
  <si>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</si>
  <si>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</si>
  <si>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</si>
  <si>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</si>
  <si>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</si>
  <si>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</si>
  <si>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</si>
  <si>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</si>
  <si>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</si>
  <si>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</si>
  <si>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</si>
  <si>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</si>
  <si>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</si>
  <si>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</si>
  <si>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</si>
  <si>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</si>
  <si>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</si>
  <si>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</si>
  <si>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</si>
  <si>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</si>
  <si>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</si>
  <si>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</si>
  <si>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</si>
  <si>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</si>
  <si>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</si>
  <si>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</si>
  <si>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</si>
  <si>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</si>
  <si>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</si>
  <si>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</si>
  <si>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</si>
  <si>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</si>
  <si>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</si>
  <si>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</si>
  <si>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</si>
  <si>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</si>
  <si>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</si>
  <si>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</si>
  <si>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</si>
  <si>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</si>
  <si>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</si>
  <si>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</si>
  <si>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</si>
  <si>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</si>
  <si>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</si>
  <si>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</si>
  <si>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</si>
  <si>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</si>
  <si>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</si>
  <si>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</si>
  <si>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</si>
  <si>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</si>
  <si>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</si>
  <si>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</si>
  <si>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</si>
  <si>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</si>
  <si>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</si>
  <si>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</si>
  <si>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</si>
  <si>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</si>
  <si>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</si>
  <si>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</si>
  <si>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</si>
  <si>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</si>
  <si>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</si>
  <si>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</si>
  <si>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</si>
  <si>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</si>
  <si>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</si>
  <si>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</si>
  <si>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</si>
  <si>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</si>
  <si>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</si>
  <si>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</si>
  <si>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</si>
  <si>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</si>
  <si>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</si>
  <si>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</si>
  <si>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</si>
  <si>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</si>
  <si>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</si>
  <si>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</si>
  <si>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</si>
  <si>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</si>
  <si>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</si>
  <si>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</si>
  <si>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</si>
  <si>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</si>
  <si>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</si>
  <si>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</si>
  <si>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</si>
  <si>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</si>
  <si>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</si>
  <si>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</si>
  <si>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</si>
  <si>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</si>
  <si>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</si>
  <si>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</si>
  <si>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</si>
  <si>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</si>
  <si>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</si>
  <si>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</si>
  <si>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</si>
  <si>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</si>
  <si>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</si>
  <si>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</si>
  <si>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</si>
  <si>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</si>
  <si>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</si>
  <si>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</si>
  <si>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</si>
  <si>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</si>
  <si>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</si>
  <si>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</si>
  <si>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</si>
  <si>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</si>
  <si>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</si>
  <si>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</si>
  <si>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</si>
  <si>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</si>
  <si>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</si>
  <si>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</si>
  <si>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</si>
  <si>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</si>
  <si>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</si>
  <si>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</si>
  <si>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</si>
  <si>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</si>
  <si>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</si>
  <si>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</si>
  <si>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</si>
  <si>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</si>
  <si>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</si>
  <si>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</si>
  <si>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</si>
  <si>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</si>
  <si>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</si>
  <si>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</si>
  <si>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</si>
  <si>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</si>
  <si>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</si>
  <si>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</si>
  <si>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</si>
  <si>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</si>
  <si>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</si>
  <si>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</si>
  <si>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</si>
  <si>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</si>
  <si>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</si>
  <si>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</si>
  <si>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</si>
  <si>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</si>
  <si>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</si>
  <si>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</si>
  <si>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</si>
  <si>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</si>
  <si>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</si>
  <si>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</si>
  <si>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</si>
  <si>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</si>
  <si>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</si>
  <si>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</si>
  <si>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</si>
  <si>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</si>
  <si>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</si>
  <si>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</si>
  <si>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</si>
  <si>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</si>
  <si>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</si>
  <si>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</si>
  <si>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</si>
  <si>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</si>
  <si>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</si>
  <si>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</si>
  <si>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</si>
  <si>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</si>
  <si>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</si>
  <si>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</si>
  <si>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</si>
  <si>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</si>
  <si>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</si>
  <si>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</si>
  <si>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</si>
  <si>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</si>
  <si>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</si>
  <si>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</si>
  <si>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</si>
  <si>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</si>
  <si>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</si>
  <si>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</si>
  <si>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</si>
  <si>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</si>
  <si>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</si>
  <si>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</si>
  <si>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</si>
  <si>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</si>
  <si>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</si>
  <si>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</si>
  <si>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</si>
  <si>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</si>
  <si>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</si>
  <si>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</si>
  <si>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</si>
  <si>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</si>
  <si>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</si>
  <si>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</si>
  <si>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</si>
  <si>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</si>
  <si>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</si>
  <si>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</si>
  <si>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</si>
  <si>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</si>
  <si>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</si>
  <si>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</si>
  <si>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</si>
  <si>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</si>
  <si>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</si>
  <si>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</si>
  <si>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</si>
  <si>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</si>
  <si>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</si>
  <si>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</si>
  <si>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</si>
  <si>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</si>
  <si>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</si>
  <si>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</si>
  <si>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</si>
  <si>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</si>
  <si>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</si>
  <si>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</si>
  <si>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</si>
  <si>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</si>
  <si>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</si>
  <si>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</si>
  <si>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</si>
  <si>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</si>
  <si>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</si>
  <si>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</si>
  <si>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</si>
  <si>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</si>
  <si>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</si>
  <si>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</si>
  <si>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</si>
  <si>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</si>
  <si>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</si>
  <si>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</si>
  <si>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</si>
  <si>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</si>
  <si>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</si>
  <si>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</si>
  <si>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</si>
  <si>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</si>
  <si>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</si>
  <si>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</si>
  <si>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</si>
  <si>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</si>
  <si>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</si>
  <si>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</si>
  <si>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</si>
  <si>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</si>
  <si>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</si>
  <si>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</si>
  <si>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</si>
  <si>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</si>
  <si>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</si>
  <si>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</si>
  <si>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</si>
  <si>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</si>
  <si>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</si>
  <si>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</si>
  <si>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</si>
  <si>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</si>
  <si>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</si>
  <si>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</si>
  <si>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</si>
  <si>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</si>
  <si>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</si>
  <si>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</si>
  <si>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</si>
  <si>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</si>
  <si>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</si>
  <si>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</si>
  <si>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</si>
  <si>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</si>
  <si>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</si>
  <si>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</si>
  <si>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</si>
  <si>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</si>
  <si>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</si>
  <si>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</si>
  <si>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</si>
  <si>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</si>
  <si>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</si>
  <si>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</si>
  <si>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</si>
  <si>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</si>
  <si>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</si>
  <si>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</si>
  <si>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</si>
  <si>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</si>
  <si>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</si>
  <si>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</si>
  <si>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</si>
  <si>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</si>
  <si>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</si>
  <si>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</si>
  <si>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</si>
  <si>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</si>
  <si>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</si>
  <si>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</si>
  <si>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</si>
  <si>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</si>
  <si>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</si>
  <si>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</si>
  <si>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</si>
  <si>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</si>
  <si>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</si>
  <si>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</si>
  <si>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</si>
  <si>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</si>
  <si>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</si>
  <si>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</si>
  <si>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</si>
  <si>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</si>
  <si>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</si>
  <si>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</si>
  <si>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</si>
  <si>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</si>
  <si>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</si>
  <si>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</si>
  <si>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</si>
  <si>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</si>
  <si>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</si>
  <si>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</si>
  <si>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</si>
  <si>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</si>
  <si>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</si>
  <si>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</si>
  <si>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</si>
  <si>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</si>
  <si>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</si>
  <si>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</si>
  <si>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</si>
  <si>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</si>
  <si>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</si>
  <si>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</si>
  <si>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</si>
  <si>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</si>
  <si>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</si>
  <si>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</si>
  <si>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</si>
  <si>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</si>
  <si>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</si>
  <si>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</si>
  <si>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</si>
  <si>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</si>
  <si>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</si>
  <si>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</si>
  <si>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</si>
  <si>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</si>
  <si>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</si>
  <si>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</si>
  <si>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</si>
  <si>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</si>
  <si>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</si>
  <si>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</si>
  <si>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</si>
  <si>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</si>
  <si>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</si>
  <si>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</si>
  <si>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</si>
  <si>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</si>
  <si>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</si>
  <si>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</si>
  <si>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</si>
  <si>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</si>
  <si>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</si>
  <si>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</si>
  <si>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</si>
  <si>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</si>
  <si>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</si>
  <si>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</si>
  <si>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</si>
  <si>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</si>
  <si>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</si>
  <si>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</si>
  <si>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</si>
  <si>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</si>
  <si>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</si>
  <si>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</si>
  <si>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</si>
  <si>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</si>
  <si>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</si>
  <si>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</si>
  <si>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</si>
  <si>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</si>
  <si>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</si>
  <si>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</si>
  <si>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</si>
  <si>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</si>
  <si>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</si>
  <si>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</si>
  <si>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</si>
  <si>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</si>
  <si>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</si>
  <si>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</si>
  <si>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</si>
  <si>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</si>
  <si>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</si>
  <si>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</si>
  <si>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</si>
  <si>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</si>
  <si>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</si>
  <si>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</si>
  <si>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</si>
  <si>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</si>
  <si>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</si>
  <si>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</si>
  <si>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</si>
  <si>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</si>
  <si>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</si>
  <si>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</si>
  <si>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</si>
  <si>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</si>
  <si>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</si>
  <si>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</si>
  <si>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</si>
  <si>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</si>
  <si>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</si>
  <si>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</si>
  <si>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</si>
  <si>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</si>
  <si>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</si>
  <si>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</si>
  <si>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</si>
  <si>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</si>
  <si>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</si>
  <si>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</si>
  <si>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</si>
  <si>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</si>
  <si>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</si>
  <si>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</si>
  <si>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</si>
  <si>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</si>
  <si>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</si>
  <si>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</si>
  <si>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</si>
  <si>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</si>
  <si>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</si>
  <si>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</si>
  <si>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</si>
  <si>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</si>
  <si>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</si>
  <si>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</si>
  <si>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</si>
  <si>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</si>
  <si>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</si>
  <si>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</si>
  <si>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</si>
  <si>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</si>
  <si>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</si>
  <si>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</si>
  <si>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</si>
  <si>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</si>
  <si>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</si>
  <si>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</si>
  <si>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</si>
  <si>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</si>
  <si>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</si>
  <si>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</si>
  <si>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</si>
  <si>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</si>
  <si>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</si>
  <si>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</si>
  <si>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</si>
  <si>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</si>
  <si>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</si>
  <si>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</si>
  <si>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</si>
  <si>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</si>
  <si>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</si>
  <si>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</si>
  <si>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</si>
  <si>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</si>
  <si>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</si>
  <si>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</si>
  <si>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</si>
  <si>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</si>
  <si>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</si>
  <si>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</si>
  <si>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</si>
  <si>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</si>
  <si>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</si>
  <si>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</si>
  <si>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</si>
  <si>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</si>
  <si>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</si>
  <si>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</si>
  <si>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</si>
  <si>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</si>
  <si>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</si>
  <si>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</si>
  <si>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</si>
  <si>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</si>
  <si>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</si>
  <si>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</si>
  <si>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</si>
  <si>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</si>
  <si>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</si>
  <si>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</si>
  <si>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</si>
  <si>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</si>
  <si>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</si>
  <si>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</si>
  <si>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</si>
  <si>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</si>
  <si>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</si>
  <si>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</si>
  <si>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</si>
  <si>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</si>
  <si>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</si>
  <si>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</si>
  <si>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</si>
  <si>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</si>
  <si>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</si>
  <si>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</si>
  <si>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</si>
  <si>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</si>
  <si>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</si>
  <si>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</si>
  <si>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</si>
  <si>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</si>
  <si>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</si>
  <si>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</si>
  <si>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</si>
  <si>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</si>
  <si>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</si>
  <si>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</si>
  <si>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</si>
  <si>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</si>
  <si>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</si>
  <si>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</si>
  <si>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</si>
  <si>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</si>
  <si>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</si>
  <si>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</si>
  <si>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</si>
  <si>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</si>
  <si>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</si>
  <si>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</si>
  <si>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</si>
  <si>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</si>
  <si>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</si>
  <si>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</si>
  <si>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</si>
  <si>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</si>
  <si>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</si>
  <si>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</si>
  <si>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</si>
  <si>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</si>
  <si>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</si>
  <si>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</si>
  <si>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</si>
  <si>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</si>
  <si>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</si>
  <si>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</si>
  <si>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</si>
  <si>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</si>
  <si>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</si>
  <si>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</si>
  <si>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</si>
  <si>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</si>
  <si>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</si>
  <si>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</si>
  <si>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</si>
  <si>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</si>
  <si>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</si>
  <si>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</si>
  <si>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</si>
  <si>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</si>
  <si>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</si>
  <si>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</si>
  <si>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</si>
  <si>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</si>
  <si>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</si>
  <si>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</si>
  <si>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</si>
  <si>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</si>
  <si>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</si>
  <si>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</si>
  <si>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</si>
  <si>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</si>
  <si>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</si>
  <si>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</si>
  <si>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</si>
  <si>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</si>
  <si>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</si>
  <si>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</si>
  <si>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</si>
  <si>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</si>
  <si>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</si>
  <si>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</si>
  <si>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</si>
  <si>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</si>
  <si>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</si>
  <si>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</si>
  <si>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</si>
  <si>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</si>
  <si>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</si>
  <si>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</si>
  <si>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</si>
  <si>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</si>
  <si>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</si>
  <si>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</si>
  <si>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</si>
  <si>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</si>
  <si>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</si>
  <si>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</si>
  <si>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</si>
  <si>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</si>
  <si>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</si>
  <si>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</si>
  <si>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</si>
  <si>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</si>
  <si>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</si>
  <si>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</si>
  <si>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</si>
  <si>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</si>
  <si>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</si>
  <si>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</si>
  <si>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</si>
  <si>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</si>
  <si>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</si>
  <si>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</si>
  <si>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</si>
  <si>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</si>
  <si>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</si>
  <si>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</si>
  <si>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</si>
  <si>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</si>
  <si>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</si>
  <si>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</si>
  <si>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</si>
  <si>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</si>
  <si>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</si>
  <si>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</si>
  <si>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</si>
  <si>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</si>
  <si>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</si>
  <si>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</si>
  <si>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</si>
  <si>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</si>
  <si>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</si>
  <si>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</si>
  <si>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</si>
  <si>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</si>
  <si>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</si>
  <si>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</si>
  <si>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</si>
  <si>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</si>
  <si>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</si>
  <si>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</si>
  <si>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</si>
  <si>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</si>
  <si>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</si>
  <si>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</si>
  <si>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</si>
  <si>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</si>
  <si>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</si>
  <si>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</si>
  <si>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</si>
  <si>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</si>
  <si>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</si>
  <si>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</si>
  <si>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</si>
  <si>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</si>
  <si>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</si>
  <si>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</si>
  <si>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</si>
  <si>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</si>
  <si>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</si>
  <si>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</si>
  <si>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</si>
  <si>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</si>
  <si>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</si>
  <si>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</si>
  <si>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</si>
  <si>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</si>
  <si>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</si>
  <si>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</si>
  <si>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</si>
  <si>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</si>
  <si>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</si>
  <si>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</si>
  <si>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</si>
  <si>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</si>
  <si>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</si>
  <si>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</si>
  <si>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</si>
  <si>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</si>
  <si>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</si>
  <si>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</si>
  <si>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</si>
  <si>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</si>
  <si>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</si>
  <si>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</si>
  <si>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</si>
  <si>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</si>
  <si>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</si>
  <si>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</si>
  <si>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</si>
  <si>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</si>
  <si>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</si>
  <si>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</si>
  <si>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</si>
  <si>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</si>
  <si>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</si>
  <si>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</si>
  <si>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</si>
  <si>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</si>
  <si>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</si>
  <si>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</si>
  <si>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</si>
  <si>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</si>
  <si>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</si>
  <si>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</si>
  <si>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</si>
  <si>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</si>
  <si>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</si>
  <si>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</si>
  <si>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</si>
  <si>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</si>
  <si>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</si>
  <si>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</si>
  <si>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</si>
  <si>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</si>
  <si>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</si>
  <si>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</si>
  <si>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</si>
  <si>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</si>
  <si>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</si>
  <si>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</si>
  <si>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</si>
  <si>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</si>
  <si>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</si>
  <si>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</si>
  <si>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</si>
  <si>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</si>
  <si>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</si>
  <si>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</si>
  <si>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</si>
  <si>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</si>
  <si>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</si>
  <si>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</si>
  <si>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</si>
  <si>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</si>
  <si>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</si>
  <si>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</si>
  <si>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</si>
  <si>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</si>
  <si>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</si>
  <si>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</si>
  <si>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</si>
  <si>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</si>
  <si>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</si>
  <si>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</si>
  <si>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</si>
  <si>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</si>
  <si>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</si>
  <si>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</si>
  <si>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</si>
  <si>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</si>
  <si>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</si>
  <si>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</si>
  <si>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</si>
  <si>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</si>
  <si>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</si>
  <si>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</si>
  <si>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</si>
  <si>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</si>
  <si>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</si>
  <si>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</si>
  <si>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</si>
  <si>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</si>
  <si>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</si>
  <si>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</si>
  <si>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</si>
  <si>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</si>
  <si>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</si>
  <si>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</si>
  <si>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</si>
  <si>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</si>
  <si>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</si>
  <si>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</si>
  <si>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</si>
  <si>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</si>
  <si>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</si>
  <si>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</si>
  <si>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</si>
  <si>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</si>
  <si>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</si>
  <si>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</si>
  <si>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</si>
  <si>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</si>
  <si>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</si>
  <si>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</si>
  <si>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</si>
  <si>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</si>
  <si>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</si>
  <si>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</si>
  <si>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</si>
  <si>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</si>
  <si>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</si>
  <si>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</si>
  <si>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</si>
  <si>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</si>
  <si>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</si>
  <si>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</si>
  <si>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</si>
  <si>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</si>
  <si>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</si>
  <si>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</si>
  <si>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</si>
  <si>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</si>
  <si>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</si>
  <si>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</si>
  <si>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</si>
  <si>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</si>
  <si>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</si>
  <si>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</si>
  <si>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</si>
  <si>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</si>
  <si>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</si>
  <si>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</si>
  <si>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</si>
  <si>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</si>
  <si>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</si>
  <si>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</si>
  <si>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</si>
  <si>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</si>
  <si>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</si>
  <si>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</si>
  <si>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</si>
  <si>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</si>
  <si>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</si>
  <si>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</si>
  <si>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</si>
  <si>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</si>
  <si>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</si>
  <si>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</si>
  <si>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</si>
  <si>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</si>
  <si>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</si>
  <si>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</si>
  <si>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</si>
  <si>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</si>
  <si>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</si>
  <si>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</si>
  <si>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</si>
  <si>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</si>
  <si>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</si>
  <si>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</si>
  <si>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</si>
  <si>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</si>
  <si>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</si>
  <si>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</si>
  <si>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</si>
  <si>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</si>
  <si>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</si>
  <si>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</si>
  <si>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</si>
  <si>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</si>
  <si>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</si>
  <si>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</si>
  <si>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</si>
  <si>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</si>
  <si>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</si>
  <si>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</si>
  <si>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</si>
  <si>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</si>
  <si>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</si>
  <si>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</si>
  <si>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</si>
  <si>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</si>
  <si>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</si>
  <si>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</si>
  <si>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</si>
  <si>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</si>
  <si>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</si>
  <si>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</si>
  <si>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</si>
  <si>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</si>
  <si>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</si>
  <si>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</si>
  <si>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</si>
  <si>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</si>
  <si>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</si>
  <si>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</si>
  <si>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</si>
  <si>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</si>
  <si>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</si>
  <si>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</si>
  <si>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</si>
  <si>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</si>
  <si>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</si>
  <si>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</si>
  <si>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</si>
  <si>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</si>
  <si>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</si>
  <si>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</si>
  <si>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</si>
  <si>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</si>
  <si>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</si>
  <si>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</si>
  <si>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</si>
  <si>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</si>
  <si>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</si>
  <si>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</si>
  <si>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</si>
  <si>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</si>
  <si>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</si>
  <si>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</si>
  <si>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</si>
  <si>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</si>
  <si>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</si>
  <si>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</si>
  <si>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</si>
  <si>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</si>
  <si>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</si>
  <si>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</si>
  <si>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</si>
  <si>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</si>
  <si>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</si>
  <si>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</si>
  <si>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</si>
  <si>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</si>
  <si>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</si>
  <si>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</si>
  <si>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</si>
  <si>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</si>
  <si>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</si>
  <si>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</si>
  <si>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</si>
  <si>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</si>
  <si>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</si>
  <si>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</si>
  <si>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</si>
  <si>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</si>
  <si>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</si>
  <si>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</si>
  <si>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</si>
  <si>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</si>
  <si>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</si>
  <si>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</si>
  <si>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</si>
  <si>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</si>
  <si>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</si>
  <si>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</si>
  <si>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</si>
  <si>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</si>
  <si>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</si>
  <si>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</si>
  <si>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</si>
  <si>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</si>
  <si>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</si>
  <si>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</si>
  <si>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</si>
  <si>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</si>
  <si>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</si>
  <si>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</si>
  <si>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</si>
  <si>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</si>
  <si>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</si>
  <si>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</si>
  <si>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</si>
  <si>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</si>
  <si>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</si>
  <si>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</si>
  <si>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</si>
  <si>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</si>
  <si>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</si>
  <si>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</si>
  <si>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</si>
  <si>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</si>
  <si>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</si>
  <si>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</si>
  <si>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</si>
  <si>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</si>
  <si>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</si>
  <si>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</si>
  <si>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</si>
  <si>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</si>
  <si>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</si>
  <si>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</si>
  <si>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</si>
  <si>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</si>
  <si>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</si>
  <si>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</si>
  <si>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</si>
  <si>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</si>
  <si>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</si>
  <si>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</si>
  <si>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</si>
  <si>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</si>
  <si>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</si>
  <si>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</si>
  <si>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</si>
  <si>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</si>
  <si>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</si>
  <si>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</si>
  <si>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</si>
  <si>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</si>
  <si>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</si>
  <si>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</si>
  <si>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</si>
  <si>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</si>
  <si>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</si>
  <si>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</si>
  <si>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</si>
  <si>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</si>
  <si>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</si>
  <si>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</si>
  <si>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</si>
  <si>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</si>
  <si>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</si>
  <si>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</si>
  <si>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</si>
  <si>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</si>
  <si>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</si>
  <si>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</si>
  <si>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</si>
  <si>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</si>
  <si>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</si>
  <si>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</si>
  <si>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</si>
  <si>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</si>
  <si>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</si>
  <si>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</si>
  <si>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</si>
  <si>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</si>
  <si>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</si>
  <si>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</si>
  <si>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</si>
  <si>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</si>
  <si>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</si>
  <si>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</si>
  <si>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</si>
  <si>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</si>
  <si>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</si>
  <si>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</si>
  <si>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</si>
  <si>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</si>
  <si>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</si>
  <si>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</si>
  <si>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</si>
  <si>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</si>
  <si>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</si>
  <si>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</si>
  <si>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</si>
  <si>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</si>
  <si>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</si>
  <si>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</si>
  <si>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</si>
  <si>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</si>
  <si>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</si>
  <si>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</si>
  <si>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</si>
  <si>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</si>
  <si>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</si>
  <si>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</si>
  <si>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</si>
  <si>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</si>
  <si>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</si>
  <si>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</si>
  <si>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</si>
  <si>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</si>
  <si>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</si>
  <si>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</si>
  <si>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</si>
  <si>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</si>
  <si>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</si>
  <si>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</si>
  <si>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</si>
  <si>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</si>
  <si>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</si>
  <si>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</si>
  <si>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</si>
  <si>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</si>
  <si>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</si>
  <si>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</si>
  <si>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</si>
  <si>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</si>
  <si>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</si>
  <si>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</si>
  <si>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</si>
  <si>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</si>
  <si>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</si>
  <si>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</si>
  <si>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</si>
  <si>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</si>
  <si>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</si>
  <si>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</si>
  <si>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</si>
  <si>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</si>
  <si>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</si>
  <si>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</si>
  <si>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</si>
  <si>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</si>
  <si>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</si>
  <si>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</si>
  <si>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</si>
  <si>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</si>
  <si>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</si>
  <si>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</si>
  <si>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</si>
  <si>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</si>
  <si>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</si>
  <si>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</si>
  <si>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</si>
  <si>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</si>
  <si>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</si>
  <si>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</si>
  <si>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</si>
  <si>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</si>
  <si>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</si>
  <si>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</si>
  <si>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</si>
  <si>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</si>
  <si>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</si>
  <si>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</si>
  <si>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</si>
  <si>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</si>
  <si>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</si>
  <si>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</si>
  <si>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</si>
  <si>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</si>
  <si>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</si>
  <si>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</si>
  <si>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</si>
  <si>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</si>
  <si>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</si>
  <si>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</si>
  <si>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</si>
  <si>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</si>
  <si>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</si>
  <si>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</si>
  <si>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</si>
  <si>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</si>
  <si>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</si>
  <si>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</si>
  <si>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</si>
  <si>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</si>
  <si>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</si>
  <si>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</si>
  <si>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</si>
  <si>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</si>
  <si>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</si>
  <si>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</si>
  <si>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</si>
  <si>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</si>
  <si>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</si>
  <si>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</si>
  <si>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</si>
  <si>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</si>
  <si>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</si>
  <si>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</si>
  <si>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</si>
  <si>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</si>
  <si>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</si>
  <si>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</si>
  <si>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</si>
  <si>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</si>
  <si>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</si>
  <si>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</si>
  <si>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</si>
  <si>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</si>
  <si>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</si>
  <si>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</si>
  <si>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</si>
  <si>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</si>
  <si>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</si>
  <si>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</si>
  <si>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</si>
  <si>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</si>
  <si>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</si>
  <si>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</si>
  <si>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</si>
  <si>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</si>
  <si>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</si>
  <si>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</si>
  <si>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</si>
  <si>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</si>
  <si>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</si>
  <si>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</si>
  <si>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</si>
  <si>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</si>
  <si>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</si>
  <si>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</si>
  <si>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</si>
  <si>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</si>
  <si>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</si>
  <si>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</si>
  <si>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</si>
  <si>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</si>
  <si>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</si>
  <si>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</si>
  <si>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</si>
  <si>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</si>
  <si>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</si>
  <si>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</si>
  <si>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</si>
  <si>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</si>
  <si>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</si>
  <si>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</si>
  <si>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</si>
  <si>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</si>
  <si>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</si>
  <si>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</si>
  <si>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</si>
  <si>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</si>
  <si>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</si>
  <si>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</si>
  <si>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</si>
  <si>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</si>
  <si>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</si>
  <si>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</si>
  <si>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</si>
  <si>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</si>
  <si>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</si>
  <si>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</si>
  <si>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</si>
  <si>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</si>
  <si>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</si>
  <si>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</si>
  <si>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</si>
  <si>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</si>
  <si>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</si>
  <si>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</si>
  <si>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</si>
  <si>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</si>
  <si>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</si>
  <si>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</si>
  <si>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</si>
  <si>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</si>
  <si>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</si>
  <si>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</si>
  <si>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</si>
  <si>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</si>
  <si>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</si>
  <si>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</si>
  <si>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</si>
  <si>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</si>
  <si>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</si>
  <si>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</si>
  <si>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</si>
  <si>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</si>
  <si>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</si>
  <si>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</si>
  <si>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</si>
  <si>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</si>
  <si>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</si>
  <si>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</si>
  <si>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</si>
  <si>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</si>
  <si>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</si>
  <si>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</si>
  <si>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</si>
  <si>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</si>
  <si>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</si>
  <si>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</si>
  <si>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</si>
  <si>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</si>
  <si>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</si>
  <si>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</si>
  <si>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</si>
  <si>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</si>
  <si>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</si>
  <si>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</si>
  <si>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</si>
  <si>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</si>
  <si>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</si>
  <si>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</si>
  <si>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</si>
  <si>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</si>
  <si>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</si>
  <si>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</si>
  <si>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</si>
  <si>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</si>
  <si>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</si>
  <si>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</si>
  <si>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</si>
  <si>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</si>
  <si>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</si>
  <si>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</si>
  <si>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</si>
  <si>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</si>
  <si>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</si>
  <si>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</si>
  <si>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</si>
  <si>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</si>
  <si>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</si>
  <si>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</si>
  <si>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</si>
  <si>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</si>
  <si>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</si>
  <si>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</si>
  <si>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</si>
  <si>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</si>
  <si>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</si>
  <si>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</si>
  <si>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</si>
  <si>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</si>
  <si>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</si>
  <si>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</si>
  <si>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</si>
  <si>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</si>
  <si>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</si>
  <si>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</si>
  <si>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</si>
  <si>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</si>
  <si>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</si>
  <si>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</si>
  <si>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</si>
  <si>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</si>
  <si>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</si>
  <si>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</si>
  <si>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</si>
  <si>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</si>
  <si>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</si>
  <si>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</si>
  <si>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</si>
  <si>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</si>
  <si>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</si>
  <si>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</si>
  <si>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</si>
  <si>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</si>
  <si>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</si>
  <si>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</si>
  <si>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</si>
  <si>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</si>
  <si>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</si>
  <si>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</si>
  <si>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</si>
  <si>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</si>
  <si>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</si>
  <si>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</si>
  <si>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</si>
  <si>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</si>
  <si>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</si>
  <si>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</si>
  <si>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</si>
  <si>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</si>
  <si>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</si>
  <si>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</si>
  <si>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</si>
  <si>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</si>
  <si>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</si>
  <si>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</si>
  <si>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</si>
  <si>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</si>
  <si>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</si>
  <si>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</si>
  <si>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</si>
  <si>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</si>
  <si>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</si>
  <si>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</si>
  <si>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</si>
  <si>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</si>
  <si>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</si>
  <si>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</si>
  <si>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</si>
  <si>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</si>
  <si>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</si>
  <si>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</si>
  <si>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</si>
  <si>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</si>
  <si>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</si>
  <si>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</si>
  <si>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</si>
  <si>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</si>
  <si>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</si>
  <si>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</si>
  <si>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</si>
  <si>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</si>
  <si>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</si>
  <si>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</si>
  <si>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</si>
  <si>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</si>
  <si>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</si>
  <si>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</si>
  <si>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</si>
  <si>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</si>
  <si>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</si>
  <si>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</si>
  <si>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</si>
  <si>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</si>
  <si>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</si>
  <si>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</si>
  <si>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</si>
  <si>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</si>
  <si>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</si>
  <si>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</si>
  <si>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</si>
  <si>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</si>
  <si>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</si>
  <si>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</si>
  <si>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</si>
  <si>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</si>
  <si>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</si>
  <si>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</si>
  <si>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</si>
  <si>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</si>
  <si>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</si>
  <si>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</si>
  <si>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</si>
  <si>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</si>
  <si>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</si>
  <si>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</si>
  <si>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</si>
  <si>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</si>
  <si>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</si>
  <si>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</si>
  <si>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</si>
  <si>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</si>
  <si>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</si>
  <si>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</si>
  <si>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</si>
  <si>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</si>
  <si>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</si>
  <si>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</si>
  <si>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</si>
  <si>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</si>
  <si>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</si>
  <si>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</si>
  <si>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</si>
  <si>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</si>
  <si>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</si>
  <si>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</si>
  <si>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</si>
  <si>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</si>
  <si>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</si>
  <si>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</si>
  <si>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</si>
  <si>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</si>
  <si>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</si>
  <si>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</si>
  <si>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</si>
  <si>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</si>
  <si>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</si>
  <si>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</si>
  <si>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</si>
  <si>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</si>
  <si>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</si>
  <si>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</si>
  <si>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</si>
  <si>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</si>
  <si>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</si>
  <si>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</si>
  <si>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</si>
  <si>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</si>
  <si>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</si>
  <si>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</si>
  <si>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</si>
  <si>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</si>
  <si>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</si>
  <si>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</si>
  <si>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</si>
  <si>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</si>
  <si>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</si>
  <si>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</si>
  <si>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</si>
  <si>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</si>
  <si>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</si>
  <si>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</si>
  <si>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</si>
  <si>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</si>
  <si>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</si>
  <si>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</si>
  <si>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</si>
  <si>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</si>
  <si>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</si>
  <si>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</si>
  <si>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</si>
  <si>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</si>
  <si>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</si>
  <si>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</si>
  <si>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</si>
  <si>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</si>
  <si>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</si>
  <si>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</si>
  <si>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</si>
  <si>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</si>
  <si>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</si>
  <si>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</si>
  <si>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</si>
  <si>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</si>
  <si>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</si>
  <si>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</si>
  <si>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</si>
  <si>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</si>
  <si>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</si>
  <si>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</si>
  <si>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</si>
  <si>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</si>
  <si>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</si>
  <si>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</si>
  <si>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</si>
  <si>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</si>
  <si>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</si>
  <si>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</si>
  <si>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</si>
  <si>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</si>
  <si>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</si>
  <si>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</si>
  <si>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</si>
  <si>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</si>
  <si>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</si>
  <si>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</si>
  <si>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</si>
  <si>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</si>
  <si>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</si>
  <si>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</si>
  <si>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</si>
  <si>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</si>
  <si>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</si>
  <si>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</si>
  <si>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</si>
  <si>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</si>
  <si>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</si>
  <si>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</si>
  <si>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</si>
  <si>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</si>
  <si>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</si>
  <si>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</si>
  <si>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</si>
  <si>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</si>
  <si>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</si>
  <si>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</si>
  <si>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</si>
  <si>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</si>
  <si>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</si>
  <si>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</si>
  <si>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</si>
  <si>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</si>
  <si>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</si>
  <si>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</si>
  <si>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</si>
  <si>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</si>
  <si>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</si>
  <si>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</si>
  <si>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</si>
  <si>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</si>
  <si>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</si>
  <si>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</si>
  <si>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</si>
  <si>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</si>
  <si>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</si>
  <si>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</si>
  <si>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</si>
  <si>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</si>
  <si>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</si>
  <si>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</si>
  <si>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</si>
  <si>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</si>
  <si>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</si>
  <si>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</si>
  <si>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</si>
  <si>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</si>
  <si>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</si>
  <si>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</si>
  <si>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</si>
  <si>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</si>
  <si>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</si>
  <si>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</si>
  <si>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</si>
  <si>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</si>
  <si>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</si>
  <si>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</si>
  <si>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</si>
  <si>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</si>
  <si>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</si>
  <si>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</si>
  <si>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</si>
  <si>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</si>
  <si>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</si>
  <si>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</si>
  <si>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</si>
  <si>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</si>
  <si>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</si>
  <si>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</si>
  <si>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</si>
  <si>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</si>
  <si>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</si>
  <si>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</si>
  <si>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</si>
  <si>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</si>
  <si>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</si>
  <si>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</si>
  <si>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</si>
  <si>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</si>
  <si>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</si>
  <si>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</si>
  <si>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</si>
  <si>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</si>
  <si>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</si>
  <si>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</si>
  <si>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</si>
  <si>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</si>
  <si>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</si>
  <si>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</si>
  <si>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</si>
  <si>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</si>
  <si>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</si>
  <si>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</si>
  <si>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</si>
  <si>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</si>
  <si>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</si>
  <si>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</si>
  <si>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</si>
  <si>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</si>
  <si>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</si>
  <si>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</si>
  <si>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</si>
  <si>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</si>
  <si>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</si>
  <si>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</si>
  <si>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</si>
  <si>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</si>
  <si>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</si>
  <si>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</si>
  <si>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</si>
  <si>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</si>
  <si>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</si>
  <si>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</si>
  <si>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</si>
  <si>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</si>
  <si>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</si>
  <si>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</si>
  <si>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</si>
  <si>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</si>
  <si>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</si>
  <si>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</si>
  <si>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</si>
  <si>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</si>
  <si>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</si>
  <si>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</si>
  <si>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</si>
  <si>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</si>
  <si>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</si>
  <si>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</si>
  <si>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</si>
  <si>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</si>
  <si>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</si>
  <si>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</si>
  <si>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</si>
  <si>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</si>
  <si>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</si>
  <si>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</si>
  <si>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</si>
  <si>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</si>
  <si>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</si>
  <si>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</si>
  <si>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</si>
  <si>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</si>
  <si>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</si>
  <si>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</si>
  <si>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</si>
  <si>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</si>
  <si>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</si>
  <si>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</si>
  <si>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</si>
  <si>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</si>
  <si>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</si>
  <si>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</si>
  <si>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</si>
  <si>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</si>
  <si>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</si>
  <si>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</si>
  <si>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</si>
  <si>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</si>
  <si>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</si>
  <si>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</si>
  <si>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</si>
  <si>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</si>
  <si>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</si>
  <si>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</si>
  <si>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</si>
  <si>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</si>
  <si>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</si>
  <si>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</si>
  <si>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</si>
  <si>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</si>
  <si>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</si>
  <si>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</si>
  <si>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</si>
  <si>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</si>
  <si>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</si>
  <si>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</si>
  <si>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</si>
  <si>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</si>
  <si>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</si>
  <si>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</si>
  <si>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</si>
  <si>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</si>
  <si>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</si>
  <si>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</si>
  <si>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</si>
  <si>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</si>
  <si>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</si>
  <si>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</si>
  <si>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</si>
  <si>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</si>
  <si>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</si>
  <si>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</si>
  <si>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</si>
  <si>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</si>
  <si>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</si>
  <si>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</si>
  <si>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</si>
  <si>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</si>
  <si>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</si>
  <si>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</si>
  <si>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</si>
  <si>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</si>
  <si>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</si>
  <si>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</si>
  <si>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</si>
  <si>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</si>
  <si>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</si>
  <si>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</si>
  <si>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</si>
  <si>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</si>
  <si>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</si>
  <si>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</si>
  <si>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</si>
  <si>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</si>
  <si>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</si>
  <si>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</si>
  <si>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</si>
  <si>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</si>
  <si>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</si>
  <si>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</si>
  <si>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</si>
  <si>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</si>
  <si>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</si>
  <si>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</si>
  <si>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</si>
  <si>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</si>
  <si>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</si>
  <si>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</si>
  <si>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</si>
  <si>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</si>
  <si>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</si>
  <si>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</si>
  <si>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</si>
  <si>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</si>
  <si>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</si>
  <si>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</si>
  <si>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</si>
  <si>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</si>
  <si>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</si>
  <si>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</si>
  <si>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</si>
  <si>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</si>
  <si>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</si>
  <si>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</si>
  <si>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</si>
  <si>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</si>
  <si>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</si>
  <si>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</si>
  <si>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</si>
  <si>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</si>
  <si>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</si>
  <si>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</si>
  <si>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</si>
  <si>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</si>
  <si>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</si>
  <si>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</si>
  <si>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</si>
  <si>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</si>
  <si>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</si>
  <si>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</si>
  <si>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</si>
  <si>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</si>
  <si>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</si>
  <si>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</si>
  <si>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</si>
  <si>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</si>
  <si>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</si>
  <si>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</si>
  <si>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</si>
  <si>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</si>
  <si>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</si>
  <si>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</si>
  <si>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</si>
  <si>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</si>
  <si>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</si>
  <si>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</si>
  <si>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</si>
  <si>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</si>
  <si>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</si>
  <si>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</si>
  <si>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</si>
  <si>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</si>
  <si>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</si>
  <si>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</si>
  <si>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</si>
  <si>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</si>
  <si>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</si>
  <si>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</si>
  <si>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</si>
  <si>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</si>
  <si>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</si>
  <si>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</si>
  <si>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</si>
  <si>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</si>
  <si>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</si>
  <si>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</si>
  <si>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</si>
  <si>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</si>
  <si>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</si>
  <si>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</si>
  <si>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</si>
  <si>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</si>
  <si>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</si>
  <si>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</si>
  <si>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</si>
  <si>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</si>
  <si>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</si>
  <si>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</si>
  <si>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</si>
  <si>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</si>
  <si>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</si>
  <si>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</si>
  <si>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</si>
  <si>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</si>
  <si>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</si>
  <si>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</si>
  <si>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</si>
  <si>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</si>
  <si>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</si>
  <si>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</si>
  <si>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</si>
  <si>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</si>
  <si>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</si>
  <si>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</si>
  <si>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</si>
  <si>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</si>
  <si>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</si>
  <si>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</si>
  <si>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</si>
  <si>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</si>
  <si>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</si>
  <si>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</si>
  <si>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</si>
  <si>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</si>
  <si>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</si>
  <si>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</si>
  <si>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</si>
  <si>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</si>
  <si>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</si>
  <si>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</si>
  <si>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</si>
  <si>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</si>
  <si>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</si>
  <si>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</si>
  <si>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</si>
  <si>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</si>
  <si>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</si>
  <si>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</si>
  <si>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</si>
  <si>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</si>
  <si>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</si>
  <si>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</si>
  <si>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</si>
  <si>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</si>
  <si>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</si>
  <si>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</si>
  <si>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</si>
  <si>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</si>
  <si>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</si>
  <si>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</si>
  <si>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</si>
  <si>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</si>
  <si>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</si>
  <si>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</si>
  <si>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</si>
  <si>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</si>
  <si>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</si>
  <si>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</si>
  <si>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</si>
  <si>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</si>
  <si>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</si>
  <si>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</si>
  <si>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</si>
  <si>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</si>
  <si>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</si>
  <si>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</si>
  <si>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</si>
  <si>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</si>
  <si>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</si>
  <si>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</si>
  <si>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</si>
  <si>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</si>
  <si>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</si>
  <si>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</si>
  <si>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</si>
  <si>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</si>
  <si>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</si>
  <si>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</si>
  <si>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</si>
  <si>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</si>
  <si>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</si>
  <si>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</si>
  <si>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</si>
  <si>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</si>
  <si>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</si>
  <si>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</si>
  <si>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</si>
  <si>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</si>
  <si>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</si>
  <si>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</si>
  <si>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</si>
  <si>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</si>
  <si>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</si>
  <si>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</si>
  <si>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</si>
  <si>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</si>
  <si>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</si>
  <si>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</si>
  <si>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</si>
  <si>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</si>
  <si>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</si>
  <si>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</si>
  <si>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</si>
  <si>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</si>
  <si>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</si>
  <si>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</si>
  <si>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</si>
  <si>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</si>
  <si>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</si>
  <si>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</si>
  <si>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</si>
  <si>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</si>
  <si>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</si>
  <si>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</si>
  <si>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</si>
  <si>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</si>
  <si>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</si>
  <si>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</si>
  <si>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</si>
  <si>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</si>
  <si>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</si>
  <si>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</si>
  <si>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</si>
  <si>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</si>
  <si>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</si>
  <si>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</si>
  <si>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</si>
  <si>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</si>
  <si>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</si>
  <si>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</si>
  <si>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</si>
  <si>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</si>
  <si>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</si>
  <si>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</si>
  <si>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</si>
  <si>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</si>
  <si>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</si>
  <si>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</si>
  <si>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</si>
  <si>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</si>
  <si>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</si>
  <si>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</si>
  <si>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</si>
  <si>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</si>
  <si>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</si>
  <si>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</si>
  <si>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</si>
  <si>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</si>
  <si>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</si>
  <si>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</si>
  <si>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</si>
  <si>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</si>
  <si>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</si>
  <si>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</si>
  <si>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</si>
  <si>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</si>
  <si>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</si>
  <si>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</si>
  <si>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</si>
  <si>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</si>
  <si>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</si>
  <si>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</si>
  <si>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</si>
  <si>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</si>
  <si>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</si>
  <si>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</si>
  <si>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</si>
  <si>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</si>
  <si>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</si>
  <si>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</si>
  <si>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</si>
  <si>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</si>
  <si>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</si>
  <si>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</si>
  <si>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</si>
  <si>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</si>
  <si>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</si>
  <si>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</si>
  <si>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</si>
  <si>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</si>
  <si>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</si>
  <si>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</si>
  <si>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</si>
  <si>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</si>
  <si>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</si>
  <si>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</si>
  <si>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</si>
  <si>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</si>
  <si>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</si>
  <si>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</si>
  <si>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</si>
  <si>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</si>
  <si>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</si>
  <si>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</si>
  <si>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</si>
  <si>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</si>
  <si>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</si>
  <si>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</si>
  <si>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</si>
  <si>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</si>
  <si>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</si>
  <si>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</si>
  <si>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</si>
  <si>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</si>
  <si>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</si>
  <si>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</si>
  <si>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</si>
  <si>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</si>
  <si>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</si>
  <si>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</si>
  <si>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</si>
  <si>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</si>
  <si>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</si>
  <si>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</si>
  <si>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</si>
  <si>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</si>
  <si>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</si>
  <si>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</si>
  <si>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</si>
  <si>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</si>
  <si>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</si>
  <si>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</si>
  <si>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</si>
  <si>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</si>
  <si>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</si>
  <si>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</si>
  <si>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</si>
  <si>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</si>
  <si>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</si>
  <si>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</si>
  <si>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</si>
  <si>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</si>
  <si>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</si>
  <si>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</si>
  <si>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</si>
  <si>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</si>
  <si>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</si>
  <si>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</si>
  <si>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</si>
  <si>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</si>
  <si>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</si>
  <si>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</si>
  <si>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</si>
  <si>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</si>
  <si>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</si>
  <si>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</si>
  <si>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</si>
  <si>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</si>
  <si>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</si>
  <si>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</si>
  <si>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</si>
  <si>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</si>
  <si>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</si>
  <si>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</si>
  <si>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</si>
  <si>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</si>
  <si>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</si>
  <si>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</si>
  <si>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</si>
  <si>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</si>
  <si>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</si>
  <si>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</si>
  <si>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</si>
  <si>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</si>
  <si>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</si>
  <si>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</si>
  <si>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</si>
  <si>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</si>
  <si>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</si>
  <si>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</si>
  <si>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</si>
  <si>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</si>
  <si>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</si>
  <si>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</si>
  <si>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</si>
  <si>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</si>
  <si>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</si>
  <si>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</si>
  <si>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</si>
  <si>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</si>
  <si>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</si>
  <si>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</si>
  <si>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</si>
  <si>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</si>
  <si>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</si>
  <si>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</si>
  <si>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</si>
  <si>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</si>
  <si>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</si>
  <si>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</si>
  <si>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</si>
  <si>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</si>
  <si>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</si>
  <si>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</si>
  <si>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</si>
  <si>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</si>
  <si>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</si>
  <si>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</si>
  <si>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</si>
  <si>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</si>
  <si>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</si>
  <si>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</si>
  <si>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</si>
  <si>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</si>
  <si>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</si>
  <si>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</si>
  <si>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</si>
  <si>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</si>
  <si>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</si>
  <si>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</si>
  <si>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</si>
  <si>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</si>
  <si>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</si>
  <si>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</si>
  <si>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</si>
  <si>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</si>
  <si>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</si>
  <si>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</si>
  <si>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</si>
  <si>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</si>
  <si>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</si>
  <si>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</si>
  <si>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</si>
  <si>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</si>
  <si>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</si>
  <si>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</si>
  <si>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</si>
  <si>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</si>
  <si>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</si>
  <si>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</si>
  <si>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</si>
  <si>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</si>
  <si>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</si>
  <si>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</si>
  <si>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</si>
  <si>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</si>
  <si>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</si>
  <si>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</si>
  <si>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</si>
  <si>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</si>
  <si>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</si>
  <si>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</si>
  <si>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</si>
  <si>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</si>
  <si>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</si>
  <si>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</si>
  <si>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</si>
  <si>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</si>
  <si>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</si>
  <si>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</si>
  <si>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</si>
  <si>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</si>
  <si>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</si>
  <si>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</si>
  <si>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</si>
  <si>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</si>
  <si>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</si>
  <si>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</si>
  <si>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</si>
  <si>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</si>
  <si>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</si>
  <si>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</si>
  <si>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</si>
  <si>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</si>
  <si>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</si>
  <si>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</si>
  <si>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</si>
  <si>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</si>
  <si>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</si>
  <si>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</si>
  <si>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</si>
  <si>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</si>
  <si>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</si>
  <si>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</si>
  <si>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</si>
  <si>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</si>
  <si>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</si>
  <si>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</si>
  <si>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</si>
  <si>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</si>
  <si>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</si>
  <si>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</si>
  <si>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</si>
  <si>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</si>
  <si>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</si>
  <si>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</si>
  <si>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</si>
  <si>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</si>
  <si>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</si>
  <si>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</si>
  <si>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</si>
  <si>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</si>
  <si>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</si>
  <si>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</si>
  <si>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</si>
  <si>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</si>
  <si>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</si>
  <si>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</si>
  <si>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</si>
  <si>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</si>
  <si>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</si>
  <si>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</si>
  <si>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</si>
  <si>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</si>
  <si>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</si>
  <si>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</si>
  <si>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</si>
  <si>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</si>
  <si>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</si>
  <si>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</si>
  <si>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</si>
  <si>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</si>
  <si>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</si>
  <si>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</si>
  <si>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</si>
  <si>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</si>
  <si>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</si>
  <si>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</si>
  <si>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</si>
  <si>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</si>
  <si>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</si>
  <si>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</si>
  <si>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</si>
  <si>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</si>
  <si>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</si>
  <si>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</si>
  <si>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</si>
  <si>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</si>
  <si>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</si>
  <si>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</si>
  <si>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</si>
  <si>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</si>
  <si>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</si>
  <si>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</si>
  <si>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</si>
  <si>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</si>
  <si>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</si>
  <si>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</si>
  <si>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</si>
  <si>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</si>
  <si>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</si>
  <si>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</si>
  <si>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</si>
  <si>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</si>
  <si>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</si>
  <si>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</si>
  <si>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</si>
  <si>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</si>
  <si>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</si>
  <si>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</si>
  <si>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</si>
  <si>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</si>
  <si>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</si>
  <si>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</si>
  <si>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</si>
  <si>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</si>
  <si>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</si>
  <si>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</si>
  <si>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</si>
  <si>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</si>
  <si>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</si>
  <si>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</si>
  <si>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</si>
  <si>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</si>
  <si>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</si>
  <si>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</si>
  <si>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</si>
  <si>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</si>
  <si>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</si>
  <si>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</si>
  <si>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</si>
  <si>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</si>
  <si>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</si>
  <si>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</si>
  <si>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</si>
  <si>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</si>
  <si>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</si>
  <si>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</si>
  <si>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</si>
  <si>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</si>
  <si>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</si>
  <si>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</si>
  <si>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</si>
  <si>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</si>
  <si>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</si>
  <si>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</si>
  <si>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</si>
  <si>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</si>
  <si>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</si>
  <si>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</si>
  <si>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</si>
  <si>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</si>
  <si>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</si>
  <si>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</si>
  <si>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</si>
  <si>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</si>
  <si>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</si>
  <si>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</si>
  <si>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</si>
  <si>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</si>
  <si>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</si>
  <si>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</si>
  <si>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</si>
  <si>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</si>
  <si>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</si>
  <si>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</si>
  <si>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</si>
  <si>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</si>
  <si>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</si>
  <si>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</si>
  <si>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</si>
  <si>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</si>
  <si>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</si>
  <si>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</si>
  <si>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</si>
  <si>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</si>
  <si>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</si>
  <si>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</si>
  <si>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</si>
  <si>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</si>
  <si>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</si>
  <si>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</si>
  <si>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</si>
  <si>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</si>
  <si>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</si>
  <si>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</si>
  <si>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</si>
  <si>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</si>
  <si>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</si>
  <si>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</si>
  <si>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</si>
  <si>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</si>
  <si>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</si>
  <si>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</si>
  <si>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</si>
  <si>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</si>
  <si>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</si>
  <si>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</si>
  <si>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</si>
  <si>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</si>
  <si>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</si>
  <si>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</si>
  <si>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</si>
  <si>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</si>
  <si>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</si>
  <si>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</si>
  <si>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</si>
  <si>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</si>
  <si>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</si>
  <si>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</si>
  <si>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</si>
  <si>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</si>
  <si>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</si>
  <si>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</si>
  <si>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</si>
  <si>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</si>
  <si>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</si>
  <si>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</si>
  <si>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</si>
  <si>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</si>
  <si>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</si>
  <si>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</si>
  <si>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</si>
  <si>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</si>
  <si>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</si>
  <si>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</si>
  <si>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</si>
  <si>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</si>
  <si>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</si>
  <si>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</si>
  <si>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</si>
  <si>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</si>
  <si>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</si>
  <si>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</si>
  <si>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</si>
  <si>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</si>
  <si>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</si>
  <si>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</si>
  <si>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</si>
  <si>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</si>
  <si>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</si>
  <si>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</si>
  <si>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</si>
  <si>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</si>
  <si>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</si>
  <si>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</si>
  <si>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</si>
  <si>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</si>
  <si>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</si>
  <si>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</si>
  <si>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</si>
  <si>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</si>
  <si>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</si>
  <si>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</si>
  <si>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</si>
  <si>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</si>
  <si>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</si>
  <si>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</si>
  <si>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</si>
  <si>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</si>
  <si>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</si>
  <si>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</si>
  <si>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</si>
  <si>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</si>
  <si>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</si>
  <si>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</si>
  <si>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</si>
  <si>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</si>
  <si>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</si>
  <si>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</si>
  <si>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</si>
  <si>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</si>
  <si>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</si>
  <si>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</si>
  <si>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</si>
  <si>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</si>
  <si>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</si>
  <si>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</si>
  <si>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</si>
  <si>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</si>
  <si>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</si>
  <si>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</si>
  <si>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</si>
  <si>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</si>
  <si>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</si>
  <si>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</si>
  <si>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</si>
  <si>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</si>
  <si>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</si>
  <si>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</si>
  <si>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</si>
  <si>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</si>
  <si>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</si>
  <si>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</si>
  <si>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</si>
  <si>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</si>
  <si>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</si>
  <si>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</si>
  <si>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</si>
  <si>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</si>
  <si>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</si>
  <si>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</si>
  <si>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</si>
  <si>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</si>
  <si>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</si>
  <si>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</si>
  <si>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</si>
  <si>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</si>
  <si>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</si>
  <si>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</si>
  <si>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</si>
  <si>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</si>
  <si>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</si>
  <si>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</si>
  <si>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</si>
  <si>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</si>
  <si>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</si>
  <si>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</si>
  <si>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</si>
  <si>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</si>
  <si>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</si>
  <si>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</si>
  <si>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</si>
  <si>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</si>
  <si>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</si>
  <si>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</si>
  <si>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</si>
  <si>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</si>
  <si>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</si>
  <si>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</si>
  <si>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</si>
  <si>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</si>
  <si>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</si>
  <si>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</si>
  <si>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</si>
  <si>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</si>
  <si>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</si>
  <si>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</si>
  <si>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</si>
  <si>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</si>
  <si>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</si>
  <si>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</si>
  <si>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</si>
  <si>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</si>
  <si>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</si>
  <si>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</si>
  <si>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</si>
  <si>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</si>
  <si>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</si>
  <si>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</si>
  <si>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</si>
  <si>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</si>
  <si>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</si>
  <si>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</si>
  <si>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</si>
  <si>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</si>
  <si>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</si>
  <si>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</si>
  <si>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</si>
  <si>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</si>
  <si>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</si>
  <si>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</si>
  <si>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</si>
  <si>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</si>
  <si>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</si>
  <si>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</si>
  <si>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</si>
  <si>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</si>
  <si>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</si>
  <si>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</si>
  <si>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</si>
  <si>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</si>
  <si>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</si>
  <si>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</si>
  <si>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</si>
  <si>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</si>
  <si>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</si>
  <si>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</si>
  <si>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</si>
  <si>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</si>
  <si>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</si>
  <si>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</si>
  <si>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</si>
  <si>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</si>
  <si>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</si>
  <si>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</si>
  <si>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</si>
  <si>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</si>
  <si>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</si>
  <si>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</si>
  <si>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</si>
  <si>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</si>
  <si>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</si>
  <si>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</si>
  <si>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</si>
  <si>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</si>
  <si>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</si>
  <si>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</si>
  <si>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</si>
  <si>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</si>
  <si>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</si>
  <si>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</si>
  <si>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</si>
  <si>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</si>
  <si>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</si>
  <si>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</si>
  <si>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</si>
  <si>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</si>
  <si>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</si>
  <si>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</si>
  <si>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</si>
  <si>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</si>
  <si>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</si>
  <si>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</si>
  <si>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</si>
  <si>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</si>
  <si>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</si>
  <si>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</si>
  <si>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</si>
  <si>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</si>
  <si>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</si>
  <si>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</si>
  <si>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</si>
  <si>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</si>
  <si>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</si>
  <si>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</si>
  <si>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</si>
  <si>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</si>
  <si>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</si>
  <si>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</si>
  <si>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</si>
  <si>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</si>
  <si>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</si>
  <si>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</si>
  <si>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</si>
  <si>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</si>
  <si>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</si>
  <si>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</si>
  <si>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</si>
  <si>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</si>
  <si>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</si>
  <si>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</si>
  <si>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</si>
  <si>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</si>
  <si>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</si>
  <si>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</si>
  <si>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</si>
  <si>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</si>
  <si>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</si>
  <si>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</si>
  <si>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</si>
  <si>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</si>
  <si>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</si>
  <si>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</si>
  <si>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</si>
  <si>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</si>
  <si>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</si>
  <si>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</si>
  <si>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</si>
  <si>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</si>
  <si>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</si>
  <si>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</si>
  <si>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</si>
  <si>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</si>
  <si>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</si>
  <si>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</si>
  <si>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</si>
  <si>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</si>
  <si>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</si>
  <si>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</si>
  <si>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</si>
  <si>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</si>
  <si>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</si>
  <si>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</si>
  <si>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</si>
  <si>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</si>
  <si>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</si>
  <si>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</si>
  <si>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</si>
  <si>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</si>
  <si>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</si>
  <si>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</si>
  <si>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</si>
  <si>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</si>
  <si>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</si>
  <si>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</si>
  <si>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</si>
  <si>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</si>
  <si>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</si>
  <si>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</si>
  <si>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</si>
  <si>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</si>
  <si>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</si>
  <si>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</si>
  <si>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</si>
  <si>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</si>
  <si>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</si>
  <si>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</si>
  <si>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</si>
  <si>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</si>
  <si>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</si>
  <si>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</si>
  <si>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</si>
  <si>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</si>
  <si>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</si>
  <si>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</si>
  <si>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</si>
  <si>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</si>
  <si>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</si>
  <si>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</si>
  <si>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</si>
  <si>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</si>
  <si>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</si>
  <si>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</si>
  <si>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</si>
  <si>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</si>
  <si>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</si>
  <si>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</si>
  <si>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</si>
  <si>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</si>
  <si>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</si>
  <si>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</si>
  <si>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</si>
  <si>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</si>
  <si>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</si>
  <si>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</si>
  <si>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</si>
  <si>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</si>
  <si>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</si>
  <si>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</si>
  <si>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</si>
  <si>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</si>
  <si>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</si>
  <si>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</si>
  <si>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</si>
  <si>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</si>
  <si>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</si>
  <si>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</si>
  <si>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</si>
  <si>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</si>
  <si>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</si>
  <si>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</si>
  <si>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</si>
  <si>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</si>
  <si>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</si>
  <si>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</si>
  <si>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</si>
  <si>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</si>
  <si>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</si>
  <si>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</si>
  <si>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</si>
  <si>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</si>
  <si>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</si>
  <si>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</si>
  <si>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</si>
  <si>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</si>
  <si>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</si>
  <si>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</si>
  <si>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</si>
  <si>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</si>
  <si>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</si>
  <si>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</si>
  <si>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</si>
  <si>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</si>
  <si>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</si>
  <si>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</si>
  <si>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</si>
  <si>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</si>
  <si>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</si>
  <si>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</si>
  <si>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</si>
  <si>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</si>
  <si>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</si>
  <si>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</si>
  <si>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</si>
  <si>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</si>
  <si>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</si>
  <si>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</si>
  <si>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</si>
  <si>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</si>
  <si>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</si>
  <si>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</si>
  <si>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</si>
  <si>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</si>
  <si>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</si>
  <si>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</si>
  <si>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</si>
  <si>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</si>
  <si>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</si>
  <si>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</si>
  <si>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</si>
  <si>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</si>
  <si>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</si>
  <si>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</si>
  <si>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</si>
  <si>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</si>
  <si>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</si>
  <si>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</si>
  <si>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</si>
  <si>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</si>
  <si>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</si>
  <si>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</si>
  <si>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</si>
  <si>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</si>
  <si>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</si>
  <si>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</si>
  <si>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</si>
  <si>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</si>
  <si>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</si>
  <si>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</si>
  <si>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</si>
  <si>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</si>
  <si>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</si>
  <si>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</si>
  <si>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</si>
  <si>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</si>
  <si>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</si>
  <si>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</si>
  <si>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</si>
  <si>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</si>
  <si>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</si>
  <si>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</si>
  <si>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</si>
  <si>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</si>
  <si>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</si>
  <si>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</si>
  <si>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</si>
  <si>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</si>
  <si>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</si>
  <si>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</si>
  <si>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</si>
  <si>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</si>
  <si>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</si>
  <si>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</si>
  <si>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</si>
  <si>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</si>
  <si>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</si>
  <si>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</si>
  <si>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</si>
  <si>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</si>
  <si>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</si>
  <si>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</si>
  <si>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</si>
  <si>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</si>
  <si>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</si>
  <si>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</si>
  <si>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</si>
  <si>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</si>
  <si>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</si>
  <si>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</si>
  <si>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</si>
  <si>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</si>
  <si>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</si>
  <si>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</si>
  <si>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</si>
  <si>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</si>
  <si>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</si>
  <si>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</si>
  <si>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</si>
  <si>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</si>
  <si>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</si>
  <si>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</si>
  <si>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</si>
  <si>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</si>
  <si>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</si>
  <si>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</si>
  <si>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</si>
  <si>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</si>
  <si>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</si>
  <si>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</si>
  <si>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</si>
  <si>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</si>
  <si>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</si>
  <si>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</si>
  <si>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</si>
  <si>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</si>
  <si>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</si>
  <si>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</si>
  <si>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</si>
  <si>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</si>
  <si>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</si>
  <si>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</si>
  <si>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</si>
  <si>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</si>
  <si>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</si>
  <si>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</si>
  <si>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</si>
  <si>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</si>
  <si>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</si>
  <si>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</si>
  <si>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</si>
  <si>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</si>
  <si>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</si>
  <si>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</si>
  <si>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</si>
  <si>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</si>
  <si>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</si>
  <si>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</si>
  <si>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</si>
  <si>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</si>
  <si>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</si>
  <si>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</si>
  <si>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</si>
  <si>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</si>
  <si>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</si>
  <si>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</si>
  <si>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</si>
  <si>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</si>
  <si>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</si>
  <si>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</si>
  <si>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</si>
  <si>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</si>
  <si>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</si>
  <si>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</si>
  <si>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</si>
  <si>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</si>
  <si>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</si>
  <si>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</si>
  <si>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</si>
  <si>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</si>
  <si>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</si>
  <si>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</si>
  <si>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</si>
  <si>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</si>
  <si>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</si>
  <si>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</si>
  <si>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</si>
  <si>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</si>
  <si>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</si>
  <si>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</si>
  <si>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</si>
  <si>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</si>
  <si>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</si>
  <si>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</si>
  <si>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</si>
  <si>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</si>
  <si>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</si>
  <si>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</si>
  <si>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</si>
  <si>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</si>
  <si>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</si>
  <si>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</si>
  <si>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</si>
  <si>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</si>
  <si>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</si>
  <si>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</si>
  <si>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</si>
  <si>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</si>
  <si>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</si>
  <si>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</si>
  <si>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</si>
  <si>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</si>
  <si>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</si>
  <si>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</si>
  <si>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</si>
  <si>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</si>
  <si>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</si>
  <si>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</si>
  <si>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</si>
  <si>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</si>
  <si>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</si>
  <si>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</si>
  <si>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</si>
  <si>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</si>
  <si>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</si>
  <si>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</si>
  <si>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</si>
  <si>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</si>
  <si>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</si>
  <si>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</si>
  <si>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</si>
  <si>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</si>
  <si>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</si>
  <si>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</si>
  <si>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</si>
  <si>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</si>
  <si>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</si>
  <si>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</si>
  <si>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</si>
  <si>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</si>
  <si>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</si>
  <si>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</si>
  <si>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</si>
  <si>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</si>
  <si>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</si>
  <si>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</si>
  <si>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</si>
  <si>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</si>
  <si>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</si>
  <si>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</si>
  <si>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</si>
  <si>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</si>
  <si>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</si>
  <si>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</si>
  <si>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</si>
  <si>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</si>
  <si>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</si>
  <si>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</si>
  <si>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</si>
  <si>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</si>
  <si>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</si>
  <si>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</si>
  <si>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</si>
  <si>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</si>
  <si>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</si>
  <si>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</si>
  <si>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</si>
  <si>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</si>
  <si>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</si>
  <si>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</si>
  <si>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</si>
  <si>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</si>
  <si>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</si>
  <si>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</si>
  <si>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</si>
  <si>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</si>
  <si>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</si>
  <si>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</si>
  <si>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</si>
  <si>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</si>
  <si>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</si>
  <si>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</si>
  <si>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</si>
  <si>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</si>
  <si>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</si>
  <si>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</si>
  <si>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</si>
  <si>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</si>
  <si>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</si>
  <si>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</si>
  <si>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</si>
  <si>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</si>
  <si>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</si>
  <si>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</si>
  <si>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</si>
  <si>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</si>
  <si>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</si>
  <si>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</si>
  <si>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</si>
  <si>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</si>
  <si>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</si>
  <si>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</si>
  <si>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</si>
  <si>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</si>
  <si>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</si>
  <si>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</si>
  <si>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</si>
  <si>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</si>
  <si>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</si>
  <si>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</si>
  <si>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</si>
  <si>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</si>
  <si>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</si>
  <si>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</si>
  <si>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</si>
  <si>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</si>
  <si>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</si>
  <si>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</si>
  <si>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</si>
  <si>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</si>
  <si>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</si>
  <si>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</si>
  <si>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</si>
  <si>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</si>
  <si>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</si>
  <si>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</si>
  <si>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</si>
  <si>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</si>
  <si>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</si>
  <si>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</si>
  <si>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</si>
  <si>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</si>
  <si>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</si>
  <si>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</si>
  <si>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</si>
  <si>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</si>
  <si>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</si>
  <si>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</si>
  <si>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</si>
  <si>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</si>
  <si>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</si>
  <si>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</si>
  <si>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</si>
  <si>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</si>
  <si>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</si>
  <si>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</si>
  <si>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</si>
  <si>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</si>
  <si>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</si>
  <si>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</si>
  <si>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</si>
  <si>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</si>
  <si>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</si>
  <si>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</si>
  <si>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</si>
  <si>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</si>
  <si>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</si>
  <si>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</si>
  <si>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</si>
  <si>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</si>
  <si>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</si>
  <si>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</si>
  <si>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</si>
  <si>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</si>
  <si>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</si>
  <si>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</si>
  <si>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</si>
  <si>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</si>
  <si>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</si>
  <si>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</si>
  <si>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</si>
  <si>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</si>
  <si>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</si>
  <si>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</si>
  <si>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</si>
  <si>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</si>
  <si>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</si>
  <si>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</si>
  <si>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</si>
  <si>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</si>
  <si>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</si>
  <si>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</si>
  <si>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</si>
  <si>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</si>
  <si>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</si>
  <si>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</si>
  <si>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</si>
  <si>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</si>
  <si>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</si>
  <si>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</si>
  <si>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</si>
  <si>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</si>
  <si>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</si>
  <si>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</si>
  <si>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</si>
  <si>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</si>
  <si>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</si>
  <si>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</si>
  <si>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</si>
  <si>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</si>
  <si>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</si>
  <si>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</si>
  <si>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</si>
  <si>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</si>
  <si>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</si>
  <si>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</si>
  <si>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</si>
  <si>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</si>
  <si>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</si>
  <si>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</si>
  <si>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</si>
  <si>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</si>
  <si>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</si>
  <si>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</si>
  <si>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</si>
  <si>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</si>
  <si>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</si>
  <si>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</si>
  <si>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</si>
  <si>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</si>
  <si>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</si>
  <si>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</si>
  <si>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</si>
  <si>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</si>
  <si>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</si>
  <si>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</si>
  <si>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</si>
  <si>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</si>
  <si>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</si>
  <si>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</si>
  <si>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</si>
  <si>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</si>
  <si>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</si>
  <si>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</si>
  <si>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</si>
  <si>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</si>
  <si>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</si>
  <si>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</si>
  <si>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</si>
  <si>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</si>
  <si>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</si>
  <si>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</si>
  <si>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</si>
  <si>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</si>
  <si>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</si>
  <si>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</si>
  <si>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</si>
  <si>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</si>
  <si>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</si>
  <si>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</si>
  <si>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</si>
  <si>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</si>
  <si>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</si>
  <si>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</si>
  <si>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</si>
  <si>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</si>
  <si>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</si>
  <si>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</si>
  <si>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</si>
  <si>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</si>
  <si>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</si>
  <si>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</si>
  <si>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</si>
  <si>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</si>
  <si>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</si>
  <si>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</si>
  <si>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</si>
  <si>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</si>
  <si>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</si>
  <si>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</si>
  <si>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</si>
  <si>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</si>
  <si>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</si>
  <si>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</si>
  <si>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</si>
  <si>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</si>
  <si>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</si>
  <si>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</si>
  <si>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</si>
  <si>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</si>
  <si>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</si>
  <si>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</si>
  <si>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</si>
  <si>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</si>
  <si>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</si>
  <si>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</si>
  <si>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</si>
  <si>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</si>
  <si>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</si>
  <si>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</si>
  <si>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</si>
  <si>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</si>
  <si>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</si>
  <si>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</si>
  <si>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</si>
  <si>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</si>
  <si>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</si>
  <si>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</si>
  <si>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</si>
  <si>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</si>
  <si>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</si>
  <si>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</si>
  <si>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</si>
  <si>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</si>
  <si>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</si>
  <si>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</si>
  <si>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</si>
  <si>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</si>
  <si>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</si>
  <si>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</si>
  <si>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</si>
  <si>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</si>
  <si>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</si>
  <si>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</si>
  <si>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</si>
  <si>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</si>
  <si>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</si>
  <si>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</si>
  <si>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</si>
  <si>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</si>
  <si>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</si>
  <si>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</si>
  <si>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</si>
  <si>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</si>
  <si>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</si>
  <si>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</si>
  <si>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</si>
  <si>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</si>
  <si>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</si>
  <si>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</si>
  <si>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</si>
  <si>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</si>
  <si>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</si>
  <si>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</si>
  <si>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</si>
  <si>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</si>
  <si>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</si>
  <si>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</si>
  <si>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</si>
  <si>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</si>
  <si>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</si>
  <si>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</si>
  <si>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</si>
  <si>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</si>
  <si>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</si>
  <si>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</si>
  <si>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</si>
  <si>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</si>
  <si>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</si>
  <si>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</si>
  <si>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</si>
  <si>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</si>
  <si>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</si>
  <si>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</si>
  <si>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</si>
  <si>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</si>
  <si>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</si>
  <si>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</si>
  <si>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</si>
  <si>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</si>
  <si>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</si>
  <si>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</si>
  <si>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</si>
  <si>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</si>
  <si>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</si>
  <si>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</si>
  <si>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</si>
  <si>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</si>
  <si>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</si>
  <si>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</si>
  <si>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</si>
  <si>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</si>
  <si>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</si>
  <si>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</si>
  <si>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</si>
  <si>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</si>
  <si>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</si>
  <si>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</si>
  <si>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</si>
  <si>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</si>
  <si>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</si>
  <si>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</si>
  <si>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</si>
  <si>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</si>
  <si>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</si>
  <si>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</si>
  <si>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</si>
  <si>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</si>
  <si>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</si>
  <si>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</si>
  <si>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</si>
  <si>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</si>
  <si>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</si>
  <si>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</si>
  <si>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</si>
  <si>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</si>
  <si>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</si>
  <si>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</si>
  <si>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</si>
  <si>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</si>
  <si>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</si>
  <si>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</si>
  <si>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</si>
  <si>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</si>
  <si>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</si>
  <si>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</si>
  <si>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</si>
  <si>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</si>
  <si>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</si>
  <si>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</si>
  <si>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</si>
  <si>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</si>
  <si>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</si>
  <si>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</si>
  <si>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</si>
  <si>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</si>
  <si>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</si>
  <si>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</si>
  <si>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</si>
  <si>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</si>
  <si>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</si>
  <si>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</si>
  <si>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</si>
  <si>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</si>
  <si>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</si>
  <si>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</si>
  <si>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</si>
  <si>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</si>
  <si>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</si>
  <si>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</si>
  <si>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</si>
  <si>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</si>
  <si>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</si>
  <si>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</si>
  <si>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</si>
  <si>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</si>
  <si>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</si>
  <si>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</si>
  <si>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</si>
  <si>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</si>
  <si>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</si>
  <si>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</si>
  <si>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</si>
  <si>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</si>
  <si>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</si>
  <si>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</si>
  <si>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</si>
  <si>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</si>
  <si>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</si>
  <si>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</si>
  <si>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</si>
  <si>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</si>
  <si>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</si>
  <si>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</si>
  <si>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</si>
  <si>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</si>
  <si>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</si>
  <si>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</si>
  <si>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</si>
  <si>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</si>
  <si>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</si>
  <si>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</si>
  <si>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</si>
  <si>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</si>
  <si>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</si>
  <si>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</si>
  <si>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</si>
  <si>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</si>
  <si>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</si>
  <si>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</si>
  <si>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</si>
  <si>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</si>
  <si>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</si>
  <si>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</si>
  <si>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</si>
  <si>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</si>
  <si>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</si>
  <si>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</si>
  <si>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</si>
  <si>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</si>
  <si>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</si>
  <si>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</si>
  <si>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</si>
  <si>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</si>
  <si>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</si>
  <si>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</si>
  <si>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</si>
  <si>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</si>
  <si>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</si>
  <si>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</si>
  <si>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</si>
  <si>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</si>
  <si>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</si>
  <si>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</si>
  <si>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</si>
  <si>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</si>
  <si>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</si>
  <si>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</si>
  <si>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</si>
  <si>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</si>
  <si>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</si>
  <si>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</si>
  <si>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</si>
  <si>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</si>
  <si>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</si>
  <si>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</si>
  <si>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</si>
  <si>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</si>
  <si>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</si>
  <si>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</si>
  <si>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</si>
  <si>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</si>
  <si>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</si>
  <si>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</si>
  <si>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</si>
  <si>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</si>
  <si>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</si>
  <si>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</si>
  <si>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</si>
  <si>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</si>
  <si>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</si>
  <si>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</si>
  <si>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</si>
  <si>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</si>
  <si>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</si>
  <si>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</si>
  <si>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</si>
  <si>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</si>
  <si>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</si>
  <si>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</si>
  <si>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</si>
  <si>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</si>
  <si>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</si>
  <si>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</si>
  <si>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</si>
  <si>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</si>
  <si>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</si>
  <si>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</si>
  <si>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</si>
  <si>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</si>
  <si>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</si>
  <si>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</si>
  <si>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</si>
  <si>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</si>
  <si>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</si>
  <si>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</si>
  <si>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</si>
  <si>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</si>
  <si>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</si>
  <si>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</si>
  <si>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</si>
  <si>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</si>
  <si>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</si>
  <si>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</si>
  <si>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</si>
  <si>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</si>
  <si>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</si>
  <si>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</si>
  <si>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</si>
  <si>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</si>
  <si>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</si>
  <si>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</si>
  <si>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</si>
  <si>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</si>
  <si>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</si>
  <si>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</si>
  <si>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</si>
  <si>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</si>
  <si>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</si>
  <si>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</si>
  <si>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</si>
  <si>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</si>
  <si>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</si>
  <si>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</si>
  <si>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</si>
  <si>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</si>
  <si>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</si>
  <si>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</si>
  <si>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</si>
  <si>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</si>
  <si>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</si>
  <si>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</si>
  <si>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</si>
  <si>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</si>
  <si>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</si>
  <si>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</si>
  <si>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</si>
  <si>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</si>
  <si>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</si>
  <si>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</si>
  <si>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</si>
  <si>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</si>
  <si>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</si>
  <si>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</si>
  <si>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</si>
  <si>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</si>
  <si>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</si>
  <si>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</si>
  <si>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</si>
  <si>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</si>
  <si>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</si>
  <si>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</si>
  <si>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</si>
  <si>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</si>
  <si>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</si>
  <si>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</si>
  <si>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</si>
  <si>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</si>
  <si>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</si>
  <si>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</si>
  <si>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</si>
  <si>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</si>
  <si>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</si>
  <si>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</si>
  <si>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</si>
  <si>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</si>
  <si>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</si>
  <si>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</si>
  <si>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</si>
  <si>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</si>
  <si>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</si>
  <si>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</si>
  <si>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</si>
  <si>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</si>
  <si>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</si>
  <si>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</si>
  <si>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</si>
  <si>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</si>
  <si>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</si>
  <si>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</si>
  <si>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</si>
  <si>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</si>
  <si>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</si>
  <si>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</si>
  <si>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</si>
  <si>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</si>
  <si>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</si>
  <si>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</si>
  <si>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</si>
  <si>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</si>
  <si>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</si>
  <si>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</si>
  <si>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</si>
  <si>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</si>
  <si>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</si>
  <si>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</si>
  <si>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</si>
  <si>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</si>
  <si>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</si>
  <si>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</si>
  <si>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</si>
  <si>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</si>
  <si>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</si>
  <si>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</si>
  <si>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</si>
  <si>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</si>
  <si>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</si>
  <si>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</si>
  <si>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</si>
  <si>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</si>
  <si>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</si>
  <si>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</si>
  <si>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</si>
  <si>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</si>
  <si>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</si>
  <si>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</si>
  <si>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</si>
  <si>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</si>
  <si>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</si>
  <si>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</si>
  <si>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</si>
  <si>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</si>
  <si>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</si>
  <si>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</si>
  <si>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</si>
  <si>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</si>
  <si>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</si>
  <si>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</si>
  <si>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</si>
  <si>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</si>
  <si>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</si>
  <si>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</si>
  <si>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</si>
  <si>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</si>
  <si>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</si>
  <si>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</si>
  <si>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</si>
  <si>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</si>
  <si>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</si>
  <si>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</si>
  <si>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</si>
  <si>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</si>
  <si>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</si>
  <si>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</si>
  <si>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</si>
  <si>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</si>
  <si>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</si>
  <si>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</si>
  <si>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</si>
  <si>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</si>
  <si>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</si>
  <si>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</si>
  <si>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</si>
  <si>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</si>
  <si>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</si>
  <si>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</si>
  <si>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</si>
  <si>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</si>
  <si>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</si>
  <si>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</si>
  <si>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</si>
  <si>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</si>
  <si>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</si>
  <si>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</si>
  <si>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</si>
  <si>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</si>
  <si>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</si>
  <si>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</si>
  <si>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</si>
  <si>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</si>
  <si>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</si>
  <si>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</si>
  <si>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</si>
  <si>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</si>
  <si>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</si>
  <si>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</si>
  <si>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</si>
  <si>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</si>
  <si>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</si>
  <si>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</si>
  <si>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</si>
  <si>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</si>
  <si>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</si>
  <si>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</si>
  <si>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</si>
  <si>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</si>
  <si>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</si>
  <si>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</si>
  <si>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</si>
  <si>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</si>
  <si>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</si>
  <si>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</si>
  <si>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</si>
  <si>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</si>
  <si>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</si>
  <si>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</si>
  <si>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</si>
  <si>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</si>
  <si>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</si>
  <si>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</si>
  <si>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</si>
  <si>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</si>
  <si>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</si>
  <si>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</si>
  <si>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</si>
  <si>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</si>
  <si>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</si>
  <si>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</si>
  <si>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</si>
  <si>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</si>
  <si>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</si>
  <si>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</si>
  <si>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</si>
  <si>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</si>
  <si>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</si>
  <si>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</si>
  <si>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</si>
  <si>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</si>
  <si>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</si>
  <si>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</si>
  <si>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</si>
  <si>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</si>
  <si>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</si>
  <si>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</si>
  <si>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</si>
  <si>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</si>
  <si>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</si>
  <si>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</si>
  <si>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</si>
  <si>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</si>
  <si>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</si>
  <si>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</si>
  <si>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</si>
  <si>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</si>
  <si>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</si>
  <si>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</si>
  <si>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</si>
  <si>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</si>
  <si>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</si>
  <si>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</si>
  <si>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</si>
  <si>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</si>
  <si>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</si>
  <si>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</si>
  <si>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</si>
  <si>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</si>
  <si>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</si>
  <si>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</si>
  <si>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</si>
  <si>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</si>
  <si>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</si>
  <si>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</si>
  <si>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</si>
  <si>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</si>
  <si>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</si>
  <si>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</si>
  <si>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</si>
  <si>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</si>
  <si>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</si>
  <si>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</si>
  <si>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</si>
  <si>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</si>
  <si>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</si>
  <si>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</si>
  <si>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</si>
  <si>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</si>
  <si>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</si>
  <si>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</si>
  <si>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</si>
  <si>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</si>
  <si>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</si>
  <si>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</si>
  <si>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</si>
  <si>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</si>
  <si>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</si>
  <si>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</si>
  <si>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</si>
  <si>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</si>
  <si>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</si>
  <si>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</si>
  <si>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</si>
  <si>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</si>
  <si>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</si>
  <si>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</si>
  <si>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</si>
  <si>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</si>
  <si>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</si>
  <si>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</si>
  <si>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</si>
  <si>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</si>
  <si>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</si>
  <si>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</si>
  <si>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</si>
  <si>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</si>
  <si>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</si>
  <si>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</si>
  <si>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</si>
  <si>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</si>
  <si>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</si>
  <si>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</si>
  <si>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</si>
  <si>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</si>
  <si>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</si>
  <si>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</si>
  <si>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</si>
  <si>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</si>
  <si>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</si>
  <si>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</si>
  <si>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</si>
  <si>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</si>
  <si>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</si>
  <si>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</si>
  <si>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</si>
  <si>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</si>
  <si>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</si>
  <si>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</si>
  <si>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</si>
  <si>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</si>
  <si>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</si>
  <si>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</si>
  <si>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</si>
  <si>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</si>
  <si>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</si>
  <si>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</si>
  <si>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</si>
  <si>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</si>
  <si>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</si>
  <si>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</si>
  <si>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</si>
  <si>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</si>
  <si>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</si>
  <si>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</si>
  <si>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</si>
  <si>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</si>
  <si>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</si>
  <si>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</si>
  <si>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</si>
  <si>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</si>
  <si>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</si>
  <si>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</si>
  <si>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</si>
  <si>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</si>
  <si>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</si>
  <si>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</si>
  <si>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</si>
  <si>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</si>
  <si>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</si>
  <si>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</si>
  <si>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</si>
  <si>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</si>
  <si>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</si>
  <si>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</si>
  <si>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</si>
  <si>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</si>
  <si>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</si>
  <si>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</si>
  <si>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</si>
  <si>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</si>
  <si>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</si>
  <si>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</si>
  <si>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</si>
  <si>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</si>
  <si>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</si>
  <si>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</si>
  <si>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</si>
  <si>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</si>
  <si>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</si>
  <si>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</si>
  <si>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</si>
  <si>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</si>
  <si>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</si>
  <si>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</si>
  <si>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</si>
  <si>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</si>
  <si>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</si>
  <si>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</si>
  <si>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</si>
  <si>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</si>
  <si>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</si>
  <si>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</si>
  <si>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</si>
  <si>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</si>
  <si>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</si>
  <si>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</si>
  <si>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</si>
  <si>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</si>
  <si>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</si>
  <si>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</si>
  <si>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</si>
  <si>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</si>
  <si>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</si>
  <si>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</si>
  <si>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</si>
  <si>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</si>
  <si>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</si>
  <si>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</si>
  <si>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</si>
  <si>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</si>
  <si>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</si>
  <si>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</si>
  <si>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</si>
  <si>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</si>
  <si>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</si>
  <si>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</si>
  <si>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</si>
  <si>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</si>
  <si>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</si>
  <si>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</si>
  <si>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</si>
  <si>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</si>
  <si>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</si>
  <si>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</si>
  <si>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</si>
  <si>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</si>
  <si>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</si>
  <si>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</si>
  <si>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</si>
  <si>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</si>
  <si>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</si>
  <si>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</si>
  <si>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</si>
  <si>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</si>
  <si>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</si>
  <si>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</si>
  <si>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</si>
  <si>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</si>
  <si>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</si>
  <si>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</si>
  <si>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</si>
  <si>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</si>
  <si>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</si>
  <si>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</si>
  <si>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</si>
  <si>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</si>
  <si>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</si>
  <si>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</si>
  <si>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</si>
  <si>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</si>
  <si>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</si>
  <si>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</si>
  <si>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</si>
  <si>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</si>
  <si>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</si>
  <si>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</si>
  <si>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</si>
  <si>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</si>
  <si>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</si>
  <si>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</si>
  <si>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</si>
  <si>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</si>
  <si>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</si>
  <si>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</si>
  <si>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</si>
  <si>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</si>
  <si>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</si>
  <si>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</si>
  <si>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</si>
  <si>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</si>
  <si>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</si>
  <si>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</si>
  <si>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</si>
  <si>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</si>
  <si>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</si>
  <si>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</si>
  <si>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</si>
  <si>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</si>
  <si>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</si>
  <si>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</si>
  <si>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</si>
  <si>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</si>
  <si>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</si>
  <si>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</si>
  <si>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</si>
  <si>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</si>
  <si>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</si>
  <si>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</si>
  <si>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</si>
  <si>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</si>
  <si>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</si>
  <si>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</si>
  <si>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</si>
  <si>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</si>
  <si>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</si>
  <si>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</si>
  <si>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</si>
  <si>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</si>
  <si>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</si>
  <si>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</si>
  <si>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</si>
  <si>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</si>
  <si>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</si>
  <si>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</si>
  <si>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</si>
  <si>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</si>
  <si>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</si>
  <si>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</si>
  <si>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</si>
  <si>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</si>
  <si>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</si>
  <si>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</si>
  <si>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</si>
  <si>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</si>
  <si>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</si>
  <si>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</si>
  <si>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</si>
  <si>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</si>
  <si>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</si>
  <si>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</si>
  <si>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</si>
  <si>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</si>
  <si>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</si>
  <si>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</si>
  <si>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</si>
  <si>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</si>
  <si>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</si>
  <si>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</si>
  <si>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</si>
  <si>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</si>
  <si>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</si>
  <si>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</si>
  <si>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</si>
  <si>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</si>
  <si>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</si>
  <si>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</si>
  <si>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</si>
  <si>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</si>
  <si>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</si>
  <si>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</si>
  <si>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</si>
  <si>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</si>
  <si>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</si>
  <si>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</si>
  <si>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</si>
  <si>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</si>
  <si>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</si>
  <si>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</si>
  <si>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</si>
  <si>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</si>
  <si>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</si>
  <si>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</si>
  <si>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</si>
  <si>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</si>
  <si>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</si>
  <si>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</si>
  <si>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</si>
  <si>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</si>
  <si>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</si>
  <si>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</si>
  <si>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</si>
  <si>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</si>
  <si>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</si>
  <si>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</si>
  <si>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</si>
  <si>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</si>
  <si>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</si>
  <si>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</si>
  <si>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</si>
  <si>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</si>
  <si>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</si>
  <si>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</si>
  <si>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</si>
  <si>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</si>
  <si>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</si>
  <si>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</si>
  <si>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</si>
  <si>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</si>
  <si>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</si>
  <si>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</si>
  <si>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</si>
  <si>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</si>
  <si>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</si>
  <si>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</si>
  <si>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</si>
  <si>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</si>
  <si>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</si>
  <si>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</si>
  <si>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</si>
  <si>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</si>
  <si>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</si>
  <si>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</si>
  <si>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</si>
  <si>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</si>
  <si>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</si>
  <si>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</si>
  <si>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</si>
  <si>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</si>
  <si>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</si>
  <si>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</si>
  <si>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</si>
  <si>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</si>
  <si>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</si>
  <si>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</si>
  <si>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</si>
  <si>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</si>
  <si>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</si>
  <si>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</si>
  <si>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</si>
  <si>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</si>
  <si>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</si>
  <si>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</si>
  <si>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</si>
  <si>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</si>
  <si>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</si>
  <si>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</si>
  <si>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</si>
  <si>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</si>
  <si>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</si>
  <si>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</si>
  <si>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</si>
  <si>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</si>
  <si>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</si>
  <si>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</si>
  <si>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</si>
  <si>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</si>
  <si>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</si>
  <si>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</si>
  <si>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</si>
  <si>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</si>
  <si>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</si>
  <si>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</si>
  <si>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</si>
  <si>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</si>
  <si>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</si>
  <si>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</si>
  <si>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</si>
  <si>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</si>
  <si>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</si>
  <si>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</si>
  <si>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</si>
  <si>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</si>
  <si>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</si>
  <si>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</si>
  <si>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</si>
  <si>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</si>
  <si>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</si>
  <si>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</si>
  <si>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</si>
  <si>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</si>
  <si>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</si>
  <si>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</si>
  <si>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</si>
  <si>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</si>
  <si>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</si>
  <si>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</si>
  <si>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</si>
  <si>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</si>
  <si>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</si>
  <si>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</si>
  <si>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</si>
  <si>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</si>
  <si>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</si>
  <si>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</si>
  <si>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</si>
  <si>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</si>
  <si>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</si>
  <si>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</si>
  <si>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</si>
  <si>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</si>
  <si>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</si>
  <si>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</si>
  <si>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</si>
  <si>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</si>
  <si>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</si>
  <si>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</si>
  <si>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</si>
  <si>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</si>
  <si>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</si>
  <si>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</si>
  <si>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</si>
  <si>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</si>
  <si>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</si>
  <si>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</si>
  <si>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</si>
  <si>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</si>
  <si>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</si>
  <si>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</si>
  <si>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</si>
  <si>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</si>
  <si>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</si>
  <si>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</si>
  <si>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</si>
  <si>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</si>
  <si>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</si>
  <si>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</si>
  <si>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</si>
  <si>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</si>
  <si>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</si>
  <si>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</si>
  <si>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</si>
  <si>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</si>
  <si>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</si>
  <si>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</si>
  <si>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</si>
  <si>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</si>
  <si>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</si>
  <si>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</si>
  <si>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</si>
  <si>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</si>
  <si>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</si>
  <si>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</si>
  <si>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</si>
  <si>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</si>
  <si>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</si>
  <si>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</si>
  <si>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</si>
  <si>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</si>
  <si>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</si>
  <si>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</si>
  <si>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</si>
  <si>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</si>
  <si>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</si>
  <si>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</si>
  <si>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</si>
  <si>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</si>
  <si>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</si>
  <si>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</si>
  <si>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</si>
  <si>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</si>
  <si>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</si>
  <si>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</si>
  <si>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</si>
  <si>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</si>
  <si>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</si>
  <si>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</si>
  <si>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</si>
  <si>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</si>
  <si>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</si>
  <si>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</si>
  <si>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</si>
  <si>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</si>
  <si>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</si>
  <si>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</si>
  <si>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</si>
  <si>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</si>
  <si>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</si>
  <si>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</si>
  <si>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</si>
  <si>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</si>
  <si>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</si>
  <si>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</si>
  <si>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</si>
  <si>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</si>
  <si>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</si>
  <si>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</si>
  <si>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</si>
  <si>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</si>
  <si>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</si>
  <si>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</si>
  <si>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</si>
  <si>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</si>
  <si>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</si>
  <si>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</si>
  <si>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</si>
  <si>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</si>
  <si>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</si>
  <si>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</si>
  <si>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</si>
  <si>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</si>
  <si>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</si>
  <si>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</si>
  <si>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</si>
  <si>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</si>
  <si>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</si>
  <si>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</si>
  <si>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</si>
  <si>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</si>
  <si>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</si>
  <si>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</si>
  <si>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</si>
  <si>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</si>
  <si>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</si>
  <si>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</si>
  <si>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</si>
  <si>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</si>
  <si>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</si>
  <si>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</si>
  <si>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</si>
  <si>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</si>
  <si>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</si>
  <si>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</si>
  <si>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</si>
  <si>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</si>
  <si>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</si>
  <si>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</si>
  <si>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</si>
  <si>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</si>
  <si>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</si>
  <si>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</si>
  <si>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</si>
  <si>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</si>
  <si>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</si>
  <si>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</si>
  <si>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</si>
  <si>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</si>
  <si>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</si>
  <si>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</si>
  <si>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</si>
  <si>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</si>
  <si>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</si>
  <si>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</si>
  <si>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</si>
  <si>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</si>
  <si>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</si>
  <si>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</si>
  <si>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</si>
  <si>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</si>
  <si>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</si>
  <si>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</si>
  <si>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</si>
  <si>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</si>
  <si>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</si>
  <si>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</si>
  <si>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</si>
  <si>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</si>
  <si>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</si>
  <si>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</si>
  <si>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</si>
  <si>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</si>
  <si>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</si>
  <si>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</si>
  <si>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</si>
  <si>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</si>
  <si>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</si>
  <si>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</si>
  <si>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</si>
  <si>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</si>
  <si>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</si>
  <si>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</si>
  <si>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</si>
  <si>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</si>
  <si>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</si>
  <si>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</si>
  <si>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</si>
  <si>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</si>
  <si>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</si>
  <si>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</si>
  <si>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</si>
  <si>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</si>
  <si>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</si>
  <si>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</si>
  <si>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</si>
  <si>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</si>
  <si>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</si>
  <si>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</si>
  <si>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</si>
  <si>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</si>
  <si>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</si>
  <si>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</si>
  <si>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</si>
  <si>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</si>
  <si>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</si>
  <si>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</si>
  <si>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</si>
  <si>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</si>
  <si>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</si>
  <si>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</si>
  <si>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</si>
  <si>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</si>
  <si>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</si>
  <si>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</si>
  <si>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</si>
  <si>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</si>
  <si>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</si>
  <si>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</si>
  <si>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</si>
  <si>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</si>
  <si>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</si>
  <si>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</si>
  <si>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</si>
  <si>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</si>
  <si>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</si>
  <si>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</si>
  <si>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</si>
  <si>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</si>
  <si>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</si>
  <si>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</si>
  <si>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</si>
  <si>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</si>
  <si>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</si>
  <si>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</si>
  <si>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</si>
  <si>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</si>
  <si>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</si>
  <si>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</si>
  <si>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</si>
  <si>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</si>
  <si>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</si>
  <si>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</si>
  <si>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</si>
  <si>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</si>
  <si>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</si>
  <si>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</si>
  <si>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</si>
  <si>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</si>
  <si>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</si>
  <si>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</si>
  <si>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</si>
  <si>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</si>
  <si>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</si>
  <si>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</si>
  <si>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</si>
  <si>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</si>
  <si>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</si>
  <si>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</si>
  <si>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</si>
  <si>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</si>
  <si>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</si>
  <si>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</si>
  <si>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</si>
  <si>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</si>
  <si>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</si>
  <si>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</si>
  <si>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</si>
  <si>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</si>
  <si>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</si>
  <si>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</si>
  <si>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</si>
  <si>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</si>
  <si>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</si>
  <si>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</si>
  <si>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</si>
  <si>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</si>
  <si>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</si>
  <si>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</si>
  <si>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</si>
  <si>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</si>
  <si>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</si>
  <si>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</si>
  <si>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</si>
  <si>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</si>
  <si>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</si>
  <si>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</si>
  <si>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</si>
  <si>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</si>
  <si>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</si>
  <si>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</si>
  <si>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</si>
  <si>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</si>
  <si>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</si>
  <si>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</si>
  <si>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</si>
  <si>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</si>
  <si>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</si>
  <si>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</si>
  <si>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</si>
  <si>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</si>
  <si>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</si>
  <si>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</si>
  <si>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</si>
  <si>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</si>
  <si>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</si>
  <si>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</si>
  <si>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</si>
  <si>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</si>
  <si>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</si>
  <si>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</si>
  <si>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</si>
  <si>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</si>
  <si>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</si>
  <si>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</si>
  <si>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</si>
  <si>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</si>
  <si>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</si>
  <si>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</si>
  <si>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</si>
  <si>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</si>
  <si>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</si>
  <si>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</si>
  <si>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</si>
  <si>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</si>
  <si>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</si>
  <si>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</si>
  <si>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</si>
  <si>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</si>
  <si>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</si>
  <si>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</si>
  <si>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</si>
  <si>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</si>
  <si>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</si>
  <si>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</si>
  <si>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</si>
  <si>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</si>
  <si>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</si>
  <si>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</si>
  <si>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</si>
  <si>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</si>
  <si>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</si>
  <si>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</si>
  <si>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</si>
  <si>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</si>
  <si>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</si>
  <si>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</si>
  <si>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</si>
  <si>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</si>
  <si>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</si>
  <si>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</si>
  <si>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</si>
  <si>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</si>
  <si>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</si>
  <si>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</si>
  <si>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</si>
  <si>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</si>
  <si>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</si>
  <si>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</si>
  <si>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</si>
  <si>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</si>
  <si>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</si>
  <si>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</si>
  <si>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</si>
  <si>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</si>
  <si>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</si>
  <si>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</si>
  <si>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</si>
  <si>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</si>
  <si>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</si>
  <si>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</si>
  <si>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</si>
  <si>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</si>
  <si>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</si>
  <si>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</si>
  <si>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</si>
  <si>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</si>
  <si>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</si>
  <si>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</si>
  <si>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</si>
  <si>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</si>
  <si>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</si>
  <si>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</si>
  <si>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</si>
  <si>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</si>
  <si>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</si>
  <si>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</si>
  <si>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</si>
  <si>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</si>
  <si>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</si>
  <si>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</si>
  <si>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</si>
  <si>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</si>
  <si>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</si>
  <si>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</si>
  <si>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</si>
  <si>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</si>
  <si>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</si>
  <si>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</si>
  <si>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</si>
  <si>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</si>
  <si>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</si>
  <si>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</si>
  <si>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</si>
  <si>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</si>
  <si>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</si>
  <si>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</si>
  <si>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</si>
  <si>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</si>
  <si>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</si>
  <si>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</si>
  <si>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</si>
  <si>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</si>
  <si>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</si>
  <si>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</si>
  <si>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</si>
  <si>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</si>
  <si>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</si>
  <si>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</si>
  <si>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</si>
  <si>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</si>
  <si>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</si>
  <si>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</si>
  <si>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</si>
  <si>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</si>
  <si>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</si>
  <si>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</si>
  <si>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</si>
  <si>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</si>
  <si>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</si>
  <si>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</si>
  <si>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</si>
  <si>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</si>
  <si>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</si>
  <si>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</si>
  <si>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</si>
  <si>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</si>
  <si>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</si>
  <si>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</si>
  <si>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</si>
  <si>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</si>
  <si>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</si>
  <si>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</si>
  <si>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</si>
  <si>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</si>
  <si>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</si>
  <si>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</si>
  <si>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</si>
  <si>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</si>
  <si>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</si>
  <si>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</si>
  <si>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</si>
  <si>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</si>
  <si>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</si>
  <si>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</si>
  <si>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</si>
  <si>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</si>
  <si>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</si>
  <si>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</si>
  <si>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</si>
  <si>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</si>
  <si>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</si>
  <si>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</si>
  <si>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</si>
  <si>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</si>
  <si>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</si>
  <si>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</si>
  <si>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</si>
  <si>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</si>
  <si>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</si>
  <si>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</si>
  <si>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</si>
  <si>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</si>
  <si>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</si>
  <si>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</si>
  <si>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</si>
  <si>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</si>
  <si>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</si>
  <si>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</si>
  <si>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</si>
  <si>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</si>
  <si>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</si>
  <si>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</si>
  <si>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</si>
  <si>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</si>
  <si>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</si>
  <si>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</si>
  <si>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</si>
  <si>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</si>
  <si>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</si>
  <si>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</si>
  <si>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</si>
  <si>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</si>
  <si>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</si>
  <si>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</si>
  <si>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</si>
  <si>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</si>
  <si>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</si>
  <si>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</si>
  <si>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</si>
  <si>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</si>
  <si>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</si>
  <si>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</si>
  <si>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</si>
  <si>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</si>
  <si>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</si>
  <si>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</si>
  <si>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</si>
  <si>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</si>
  <si>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</si>
  <si>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</si>
  <si>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</si>
  <si>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</si>
  <si>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</si>
  <si>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</si>
  <si>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</si>
  <si>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</si>
  <si>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</si>
  <si>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</si>
  <si>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</si>
  <si>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</si>
  <si>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</si>
  <si>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</si>
  <si>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</si>
  <si>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</si>
  <si>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</si>
  <si>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</si>
  <si>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</si>
  <si>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</si>
  <si>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</si>
  <si>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</si>
  <si>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</si>
  <si>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</si>
  <si>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</si>
  <si>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</si>
  <si>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</si>
  <si>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</si>
  <si>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</si>
  <si>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</si>
  <si>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</si>
  <si>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</si>
  <si>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</si>
  <si>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</si>
  <si>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</si>
  <si>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</si>
  <si>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</si>
  <si>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</si>
  <si>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</si>
  <si>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</si>
  <si>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</si>
  <si>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</si>
  <si>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</si>
  <si>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</si>
  <si>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</si>
  <si>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</si>
  <si>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</si>
  <si>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</si>
  <si>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</si>
  <si>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</si>
  <si>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</si>
  <si>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</si>
  <si>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</si>
  <si>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</si>
  <si>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</si>
  <si>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</si>
  <si>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</si>
  <si>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</si>
  <si>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</si>
  <si>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</si>
  <si>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</si>
  <si>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</si>
  <si>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</si>
  <si>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</si>
  <si>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</si>
  <si>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</si>
  <si>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</si>
  <si>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</si>
  <si>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</si>
  <si>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</si>
  <si>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</si>
  <si>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</si>
  <si>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</si>
  <si>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</si>
  <si>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</si>
  <si>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</si>
  <si>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</si>
  <si>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</si>
  <si>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</si>
  <si>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</si>
  <si>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</si>
  <si>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</si>
  <si>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</si>
  <si>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</si>
  <si>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</si>
  <si>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</si>
  <si>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</si>
  <si>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</si>
  <si>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</si>
  <si>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</si>
  <si>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</si>
  <si>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</si>
  <si>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</si>
  <si>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</si>
  <si>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</si>
  <si>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</si>
  <si>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</si>
  <si>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</si>
  <si>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</si>
  <si>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</si>
  <si>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</si>
  <si>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</si>
  <si>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</si>
  <si>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</si>
  <si>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</si>
  <si>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</si>
  <si>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</si>
  <si>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</si>
  <si>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</si>
  <si>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</si>
  <si>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</si>
  <si>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</si>
  <si>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</si>
  <si>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</si>
  <si>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</si>
  <si>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</si>
  <si>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</si>
  <si>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</si>
  <si>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</si>
  <si>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</si>
  <si>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</si>
  <si>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</si>
  <si>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</si>
  <si>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</si>
  <si>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</si>
  <si>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</si>
  <si>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</si>
  <si>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</si>
  <si>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</si>
  <si>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</si>
  <si>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</si>
  <si>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</si>
  <si>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</si>
  <si>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</si>
  <si>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</si>
  <si>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</si>
  <si>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</si>
  <si>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</si>
  <si>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</si>
  <si>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</si>
  <si>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</si>
  <si>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</si>
  <si>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</si>
  <si>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</si>
  <si>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</si>
  <si>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</si>
  <si>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</si>
  <si>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</si>
  <si>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</si>
  <si>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</si>
  <si>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</si>
  <si>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</si>
  <si>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</si>
  <si>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</si>
  <si>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</si>
  <si>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</si>
  <si>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</si>
  <si>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</si>
  <si>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</si>
  <si>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</si>
  <si>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</si>
  <si>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</si>
  <si>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</si>
  <si>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</si>
  <si>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</si>
  <si>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</si>
  <si>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</si>
  <si>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</si>
  <si>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</si>
  <si>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</si>
  <si>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</si>
  <si>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</si>
  <si>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</si>
  <si>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</si>
  <si>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</si>
  <si>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</si>
  <si>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</si>
  <si>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</si>
  <si>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</si>
  <si>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</si>
  <si>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</si>
  <si>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</si>
  <si>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</si>
  <si>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</si>
  <si>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</si>
  <si>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</si>
  <si>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</si>
  <si>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</si>
  <si>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</si>
  <si>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</si>
  <si>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</si>
  <si>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</si>
  <si>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</si>
  <si>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</si>
  <si>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</si>
  <si>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</si>
  <si>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</si>
  <si>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</si>
  <si>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</si>
  <si>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</si>
  <si>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</si>
  <si>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</si>
  <si>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</si>
  <si>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</si>
  <si>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</si>
  <si>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</si>
  <si>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</si>
  <si>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</si>
  <si>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</si>
  <si>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</si>
  <si>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</si>
  <si>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</si>
  <si>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</si>
  <si>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</si>
  <si>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</si>
  <si>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</si>
  <si>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</si>
  <si>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</si>
  <si>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</si>
  <si>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</si>
  <si>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</si>
  <si>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</si>
  <si>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</si>
  <si>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</si>
  <si>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</si>
  <si>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</si>
  <si>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</si>
  <si>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</si>
  <si>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</si>
  <si>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</si>
  <si>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</si>
  <si>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</si>
  <si>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</si>
  <si>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</si>
  <si>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</si>
  <si>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</si>
  <si>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</si>
  <si>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</si>
  <si>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</si>
  <si>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</si>
  <si>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</si>
  <si>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</si>
  <si>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</si>
  <si>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</si>
  <si>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</si>
  <si>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</si>
  <si>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</si>
  <si>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</si>
  <si>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</si>
  <si>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</si>
  <si>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</si>
  <si>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</si>
  <si>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</si>
  <si>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</si>
  <si>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</si>
  <si>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</si>
  <si>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</si>
  <si>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</si>
  <si>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</si>
  <si>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</si>
  <si>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</si>
  <si>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</si>
  <si>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</si>
  <si>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</si>
  <si>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</si>
  <si>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</si>
  <si>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</si>
  <si>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</si>
  <si>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</si>
  <si>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</si>
  <si>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</si>
  <si>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</si>
  <si>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</si>
  <si>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</si>
  <si>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</si>
  <si>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</si>
  <si>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</si>
  <si>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</si>
  <si>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</si>
  <si>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</si>
  <si>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</si>
  <si>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</si>
  <si>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</si>
  <si>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</si>
  <si>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</si>
  <si>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</si>
  <si>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</si>
  <si>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</si>
  <si>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</si>
  <si>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</si>
  <si>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</si>
  <si>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</si>
  <si>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</si>
  <si>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</si>
  <si>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</si>
  <si>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</si>
  <si>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</si>
  <si>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</si>
  <si>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</si>
  <si>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</si>
  <si>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</si>
  <si>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</si>
  <si>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</si>
  <si>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</si>
  <si>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</si>
  <si>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</si>
  <si>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</si>
  <si>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</si>
  <si>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</si>
  <si>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</si>
  <si>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</si>
  <si>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</si>
  <si>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</si>
  <si>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</si>
  <si>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</si>
  <si>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</si>
  <si>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</si>
  <si>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</si>
  <si>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</si>
  <si>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</si>
  <si>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</si>
  <si>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</si>
  <si>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</si>
  <si>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</si>
  <si>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</si>
  <si>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</si>
  <si>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</si>
  <si>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</si>
  <si>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</si>
  <si>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</si>
  <si>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</si>
  <si>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</si>
  <si>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</si>
  <si>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</si>
  <si>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</si>
  <si>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</si>
  <si>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</si>
  <si>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</si>
  <si>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</si>
  <si>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</si>
  <si>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</si>
  <si>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</si>
  <si>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</si>
  <si>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</si>
  <si>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</si>
  <si>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</si>
  <si>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</si>
  <si>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</si>
  <si>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</si>
  <si>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</si>
  <si>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</si>
  <si>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</si>
  <si>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</si>
  <si>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</si>
  <si>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</si>
  <si>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</si>
  <si>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</si>
  <si>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</si>
  <si>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</si>
  <si>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</si>
  <si>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</si>
  <si>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</si>
  <si>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</si>
  <si>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</si>
  <si>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</si>
  <si>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</si>
  <si>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</si>
  <si>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</si>
  <si>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</si>
  <si>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</si>
  <si>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</si>
  <si>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</si>
  <si>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</si>
  <si>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</si>
  <si>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</si>
  <si>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</si>
  <si>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</si>
  <si>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</si>
  <si>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</si>
  <si>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</si>
  <si>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</si>
  <si>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</si>
  <si>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</si>
  <si>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</si>
  <si>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</si>
  <si>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</si>
  <si>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</si>
  <si>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</si>
  <si>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</si>
  <si>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</si>
  <si>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</si>
  <si>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</si>
  <si>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</si>
  <si>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</si>
  <si>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</si>
  <si>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</si>
  <si>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</si>
  <si>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</si>
  <si>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</si>
  <si>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</si>
  <si>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</si>
  <si>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</si>
  <si>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</si>
  <si>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</si>
  <si>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</si>
  <si>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</si>
  <si>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</si>
  <si>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</si>
  <si>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</si>
  <si>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</si>
  <si>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</si>
  <si>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</si>
  <si>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</si>
  <si>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</si>
  <si>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</si>
  <si>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</si>
  <si>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</si>
  <si>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</si>
  <si>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</si>
  <si>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</si>
  <si>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</si>
  <si>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</si>
  <si>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</si>
  <si>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</si>
  <si>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</si>
  <si>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</si>
  <si>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</si>
  <si>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</si>
  <si>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</si>
  <si>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</si>
  <si>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</si>
  <si>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</si>
  <si>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</si>
  <si>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</si>
  <si>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</si>
  <si>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</si>
  <si>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</si>
  <si>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</si>
  <si>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</si>
  <si>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</si>
  <si>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</si>
  <si>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</si>
  <si>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</si>
  <si>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</si>
  <si>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</si>
  <si>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</si>
  <si>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</si>
  <si>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</si>
  <si>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</si>
  <si>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</si>
  <si>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</si>
  <si>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</si>
  <si>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</si>
  <si>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</si>
  <si>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</si>
  <si>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</si>
  <si>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</si>
  <si>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</si>
  <si>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</si>
  <si>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</si>
  <si>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</si>
  <si>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</si>
  <si>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</si>
  <si>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</si>
  <si>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</si>
  <si>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</si>
  <si>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</si>
  <si>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</si>
  <si>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</si>
  <si>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</si>
  <si>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</si>
  <si>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</si>
  <si>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</si>
  <si>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</si>
  <si>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</si>
  <si>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</si>
  <si>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</si>
  <si>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</si>
  <si>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</si>
  <si>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</si>
  <si>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</si>
  <si>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</si>
  <si>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</si>
  <si>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</si>
  <si>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</si>
  <si>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</si>
  <si>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</si>
  <si>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</si>
  <si>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</si>
  <si>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</si>
  <si>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</si>
  <si>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</si>
  <si>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</si>
  <si>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</si>
  <si>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</si>
  <si>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</si>
  <si>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</si>
  <si>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</si>
  <si>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</si>
  <si>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</si>
  <si>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</si>
  <si>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</si>
  <si>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</si>
  <si>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</si>
  <si>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</si>
  <si>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</si>
  <si>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</si>
  <si>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</si>
  <si>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</si>
  <si>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</si>
  <si>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</si>
  <si>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</si>
  <si>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</si>
  <si>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</si>
  <si>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</si>
  <si>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</si>
  <si>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</si>
  <si>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</si>
  <si>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</si>
  <si>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</si>
  <si>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</si>
  <si>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</si>
  <si>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</si>
  <si>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</si>
  <si>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</si>
  <si>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</si>
  <si>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</si>
  <si>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</si>
  <si>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</si>
  <si>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</si>
  <si>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</si>
  <si>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</si>
  <si>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</si>
  <si>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</si>
  <si>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</si>
  <si>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</si>
  <si>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</si>
  <si>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</si>
  <si>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</si>
  <si>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</si>
  <si>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</si>
  <si>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</si>
  <si>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</si>
  <si>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</si>
  <si>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</si>
  <si>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</si>
  <si>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</si>
  <si>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</si>
  <si>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</si>
  <si>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</si>
  <si>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</si>
  <si>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</si>
  <si>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</si>
  <si>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</si>
  <si>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</si>
  <si>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</si>
  <si>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</si>
  <si>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</si>
  <si>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</si>
  <si>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</si>
  <si>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</si>
  <si>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</si>
  <si>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</si>
  <si>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</si>
  <si>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</si>
  <si>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</si>
  <si>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</si>
  <si>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</si>
  <si>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</si>
  <si>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</si>
  <si>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</si>
  <si>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</si>
  <si>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</si>
  <si>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</si>
  <si>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</si>
  <si>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</si>
  <si>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</si>
  <si>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</si>
  <si>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</si>
  <si>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</si>
  <si>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</si>
  <si>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</si>
  <si>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</si>
  <si>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</si>
  <si>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</si>
  <si>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</si>
  <si>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</si>
  <si>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</si>
  <si>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</si>
  <si>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</si>
  <si>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</si>
  <si>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</si>
  <si>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</si>
  <si>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</si>
  <si>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</si>
  <si>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</si>
  <si>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</si>
  <si>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</si>
  <si>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</si>
  <si>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</si>
  <si>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</si>
  <si>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</si>
  <si>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</si>
  <si>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</si>
  <si>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</si>
  <si>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</si>
  <si>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</si>
  <si>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</si>
  <si>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</si>
  <si>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</si>
  <si>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</si>
  <si>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</si>
  <si>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</si>
  <si>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</si>
  <si>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</si>
  <si>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</si>
  <si>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</si>
  <si>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</si>
  <si>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</si>
  <si>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</si>
  <si>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</si>
  <si>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</si>
  <si>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</si>
  <si>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</si>
  <si>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</si>
  <si>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</si>
  <si>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</si>
  <si>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</si>
  <si>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</si>
  <si>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</si>
  <si>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</si>
  <si>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</si>
  <si>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</si>
  <si>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</si>
  <si>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</si>
  <si>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</si>
  <si>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</si>
  <si>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</si>
  <si>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</si>
  <si>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</si>
  <si>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</si>
  <si>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</si>
  <si>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</si>
  <si>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</si>
  <si>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</si>
  <si>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</si>
  <si>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</si>
  <si>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</si>
  <si>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</si>
  <si>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</si>
  <si>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</si>
  <si>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</si>
  <si>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</si>
  <si>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</si>
  <si>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</si>
  <si>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</si>
  <si>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</si>
  <si>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</si>
  <si>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</si>
  <si>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</si>
  <si>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</si>
  <si>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</si>
  <si>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</si>
  <si>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</si>
  <si>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</si>
  <si>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</si>
  <si>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</si>
  <si>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</si>
  <si>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</si>
  <si>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</si>
  <si>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</si>
  <si>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</si>
  <si>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</si>
  <si>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</si>
  <si>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</si>
  <si>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</si>
  <si>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</si>
  <si>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</si>
  <si>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</si>
  <si>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</si>
  <si>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</si>
  <si>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</si>
  <si>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</si>
  <si>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</si>
  <si>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</si>
  <si>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</si>
  <si>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</si>
  <si>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</si>
  <si>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</si>
  <si>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</si>
  <si>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</si>
  <si>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</si>
  <si>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</si>
  <si>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</si>
  <si>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</si>
  <si>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</si>
  <si>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</si>
  <si>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</si>
  <si>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</si>
  <si>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</si>
  <si>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</si>
  <si>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</si>
  <si>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</si>
  <si>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</si>
  <si>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</si>
  <si>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</si>
  <si>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</si>
  <si>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</si>
  <si>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</si>
  <si>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</si>
  <si>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</si>
  <si>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</si>
  <si>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</si>
  <si>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</si>
  <si>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</si>
  <si>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</si>
  <si>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</si>
  <si>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</si>
  <si>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</si>
  <si>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</si>
  <si>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</si>
  <si>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</si>
  <si>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</si>
  <si>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</si>
  <si>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</si>
  <si>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</si>
  <si>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</si>
  <si>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</si>
  <si>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</si>
  <si>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</si>
  <si>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</si>
  <si>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</si>
  <si>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</si>
  <si>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</si>
  <si>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</si>
  <si>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</si>
  <si>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</si>
  <si>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</si>
  <si>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</si>
  <si>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</si>
  <si>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</si>
  <si>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</si>
  <si>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</si>
  <si>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</si>
  <si>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</si>
  <si>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</si>
  <si>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</si>
  <si>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</si>
  <si>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</si>
  <si>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</si>
  <si>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</si>
  <si>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</si>
  <si>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</si>
  <si>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</si>
  <si>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</si>
  <si>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</si>
  <si>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</si>
  <si>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</si>
  <si>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</si>
  <si>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</si>
  <si>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</si>
  <si>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</si>
  <si>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</si>
  <si>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</si>
  <si>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</si>
  <si>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</si>
  <si>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</si>
  <si>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</si>
  <si>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</si>
  <si>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</si>
  <si>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</si>
  <si>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</si>
  <si>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</si>
  <si>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</si>
  <si>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</si>
  <si>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</si>
  <si>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</si>
  <si>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</si>
  <si>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</si>
  <si>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</si>
  <si>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</si>
  <si>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</si>
  <si>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</si>
  <si>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</si>
  <si>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</si>
  <si>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</si>
  <si>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</si>
  <si>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</si>
  <si>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</si>
  <si>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</si>
  <si>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</si>
  <si>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</si>
  <si>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</si>
  <si>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</si>
  <si>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</si>
  <si>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</si>
  <si>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</si>
  <si>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</si>
  <si>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</si>
  <si>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</si>
  <si>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</si>
  <si>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</si>
  <si>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</si>
  <si>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</si>
  <si>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</si>
  <si>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</si>
  <si>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</si>
  <si>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</si>
  <si>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</si>
  <si>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</si>
  <si>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</si>
  <si>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</si>
  <si>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</si>
  <si>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</si>
  <si>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</si>
  <si>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</si>
  <si>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</si>
  <si>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</si>
  <si>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</si>
  <si>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</si>
  <si>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</si>
  <si>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</si>
  <si>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</si>
  <si>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</si>
  <si>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</si>
  <si>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</si>
  <si>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</si>
  <si>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</si>
  <si>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</si>
  <si>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</si>
  <si>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</si>
  <si>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</si>
  <si>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</si>
  <si>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</si>
  <si>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</si>
  <si>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</si>
  <si>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</si>
  <si>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</si>
  <si>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</si>
  <si>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</si>
  <si>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</si>
  <si>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</si>
  <si>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</si>
  <si>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</si>
  <si>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</si>
  <si>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</si>
  <si>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</si>
  <si>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</si>
  <si>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</si>
  <si>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</si>
  <si>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</si>
  <si>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</si>
  <si>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</si>
  <si>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</si>
  <si>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</si>
  <si>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</si>
  <si>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</si>
  <si>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</si>
  <si>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</si>
  <si>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</si>
  <si>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</si>
  <si>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</si>
  <si>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</si>
  <si>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</si>
  <si>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</si>
  <si>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</si>
  <si>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</si>
  <si>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</si>
  <si>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</si>
  <si>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</si>
  <si>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</si>
  <si>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</si>
  <si>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</si>
  <si>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</si>
  <si>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</si>
  <si>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</si>
  <si>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</si>
  <si>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</si>
  <si>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</si>
  <si>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</si>
  <si>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</si>
  <si>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</si>
  <si>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</si>
  <si>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</si>
  <si>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</si>
  <si>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</si>
  <si>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</si>
  <si>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</si>
  <si>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</si>
  <si>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</si>
  <si>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</si>
  <si>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</si>
  <si>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</si>
  <si>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</si>
  <si>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</si>
  <si>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</si>
  <si>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</si>
  <si>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</si>
  <si>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</si>
  <si>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</si>
  <si>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</si>
  <si>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</si>
  <si>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</si>
  <si>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</si>
  <si>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</si>
  <si>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</si>
  <si>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</si>
  <si>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</si>
  <si>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</si>
  <si>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</si>
  <si>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</si>
  <si>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</si>
  <si>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</si>
  <si>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</si>
  <si>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</si>
  <si>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</si>
  <si>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</si>
  <si>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</si>
  <si>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</si>
  <si>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</si>
  <si>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</si>
  <si>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</si>
  <si>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</si>
  <si>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</si>
  <si>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</si>
  <si>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</si>
  <si>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</si>
  <si>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</si>
  <si>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</si>
  <si>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</si>
  <si>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</si>
  <si>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</si>
  <si>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</si>
  <si>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</si>
  <si>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</si>
  <si>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</si>
  <si>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</si>
  <si>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</si>
  <si>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</si>
  <si>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</si>
  <si>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</si>
  <si>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</si>
  <si>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</si>
  <si>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</si>
  <si>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</si>
  <si>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</si>
  <si>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</si>
  <si>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</si>
  <si>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</si>
  <si>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</si>
  <si>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</si>
  <si>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</si>
  <si>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</si>
  <si>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</si>
  <si>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</si>
  <si>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</si>
  <si>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</si>
  <si>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</si>
  <si>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</si>
  <si>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</si>
  <si>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</si>
  <si>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</si>
  <si>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</si>
  <si>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</si>
  <si>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</si>
  <si>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</si>
  <si>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</si>
  <si>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</si>
  <si>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</si>
  <si>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</si>
  <si>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</si>
  <si>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</si>
  <si>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</si>
  <si>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</si>
  <si>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</si>
  <si>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</si>
  <si>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</si>
  <si>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</si>
  <si>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</si>
  <si>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</si>
  <si>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</si>
  <si>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</si>
  <si>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</si>
  <si>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</si>
  <si>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</si>
  <si>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</si>
  <si>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</si>
  <si>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</si>
  <si>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</si>
  <si>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</si>
  <si>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</si>
  <si>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</si>
  <si>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</si>
  <si>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</si>
  <si>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</si>
  <si>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</si>
  <si>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</si>
  <si>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</si>
  <si>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</si>
  <si>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</si>
  <si>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</si>
  <si>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</si>
  <si>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</si>
  <si>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</si>
  <si>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</si>
  <si>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</si>
  <si>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</si>
  <si>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</si>
  <si>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</si>
  <si>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</si>
  <si>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</si>
  <si>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</si>
  <si>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</si>
  <si>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</si>
  <si>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</si>
  <si>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</si>
  <si>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</si>
  <si>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</si>
  <si>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</si>
  <si>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</si>
  <si>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</si>
  <si>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</si>
  <si>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</si>
  <si>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</si>
  <si>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</si>
  <si>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</si>
  <si>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</si>
  <si>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</si>
  <si>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</si>
  <si>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</si>
  <si>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</si>
  <si>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</si>
  <si>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</si>
  <si>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</si>
  <si>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</si>
  <si>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</si>
  <si>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</si>
  <si>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</si>
  <si>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</si>
  <si>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</si>
  <si>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</si>
  <si>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</si>
  <si>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</si>
  <si>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</si>
  <si>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</si>
  <si>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</si>
  <si>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</si>
  <si>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</si>
  <si>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</si>
  <si>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</si>
  <si>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</si>
  <si>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</si>
  <si>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</si>
  <si>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</si>
  <si>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</si>
  <si>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</si>
  <si>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</si>
  <si>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</si>
  <si>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</si>
  <si>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</si>
  <si>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</si>
  <si>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</si>
  <si>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</si>
  <si>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</si>
  <si>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</si>
  <si>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</si>
  <si>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</si>
  <si>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</si>
  <si>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</si>
  <si>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</si>
  <si>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</si>
  <si>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</si>
  <si>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</si>
  <si>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</si>
  <si>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</si>
  <si>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</si>
  <si>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</si>
  <si>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</si>
  <si>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</si>
  <si>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</si>
  <si>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</si>
  <si>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</si>
  <si>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</si>
  <si>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</si>
  <si>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</si>
  <si>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</si>
  <si>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</si>
  <si>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</si>
  <si>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</si>
  <si>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</si>
  <si>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</si>
  <si>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</si>
  <si>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</si>
  <si>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</si>
  <si>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</si>
  <si>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</si>
  <si>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</si>
  <si>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</si>
  <si>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</si>
  <si>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</si>
  <si>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</si>
  <si>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</si>
  <si>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</si>
  <si>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</si>
  <si>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</si>
  <si>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</si>
  <si>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</si>
  <si>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</si>
  <si>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</si>
  <si>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</si>
  <si>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</si>
  <si>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</si>
  <si>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</si>
  <si>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</si>
  <si>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</si>
  <si>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</si>
  <si>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</si>
  <si>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</si>
  <si>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</si>
  <si>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</si>
  <si>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</si>
  <si>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</si>
  <si>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</si>
  <si>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</si>
  <si>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</si>
  <si>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</si>
  <si>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</si>
  <si>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</si>
  <si>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</si>
  <si>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</si>
  <si>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</si>
  <si>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</si>
  <si>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</si>
  <si>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</si>
  <si>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</si>
  <si>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</si>
  <si>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</si>
  <si>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</si>
  <si>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</si>
  <si>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</si>
  <si>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</si>
  <si>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</si>
  <si>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</si>
  <si>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</si>
  <si>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</si>
  <si>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</si>
  <si>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</si>
  <si>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</si>
  <si>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</si>
  <si>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</si>
  <si>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</si>
  <si>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</si>
  <si>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</si>
  <si>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</si>
  <si>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</si>
  <si>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</si>
  <si>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</si>
  <si>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</si>
  <si>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</si>
  <si>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</si>
  <si>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</si>
  <si>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</si>
  <si>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</si>
  <si>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</si>
  <si>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</si>
  <si>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</si>
  <si>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</si>
  <si>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</si>
  <si>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</si>
  <si>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</si>
  <si>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</si>
  <si>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</si>
  <si>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</si>
  <si>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</si>
  <si>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</si>
  <si>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</si>
  <si>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</si>
  <si>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</si>
  <si>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</si>
  <si>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</si>
  <si>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</si>
  <si>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</si>
  <si>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</si>
  <si>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</si>
  <si>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</si>
  <si>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</si>
  <si>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</si>
  <si>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</si>
  <si>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</si>
  <si>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</si>
  <si>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</si>
  <si>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</si>
  <si>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</si>
  <si>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</si>
  <si>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</si>
  <si>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</si>
  <si>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</si>
  <si>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</si>
  <si>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</si>
  <si>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</si>
  <si>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</si>
  <si>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</si>
  <si>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</si>
  <si>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</si>
  <si>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</si>
  <si>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</si>
  <si>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</si>
  <si>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</si>
  <si>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</si>
  <si>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</si>
  <si>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</si>
  <si>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</si>
  <si>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</si>
  <si>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</si>
  <si>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</si>
  <si>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</si>
  <si>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</si>
  <si>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</si>
  <si>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</si>
  <si>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</si>
  <si>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</si>
  <si>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</si>
  <si>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</si>
  <si>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</si>
  <si>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</si>
  <si>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</si>
  <si>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</si>
  <si>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</si>
  <si>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</si>
  <si>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</si>
  <si>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</si>
  <si>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</si>
  <si>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</si>
  <si>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</si>
  <si>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</si>
  <si>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</si>
  <si>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</si>
  <si>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</si>
  <si>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</si>
  <si>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</si>
  <si>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</si>
  <si>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</si>
  <si>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</si>
  <si>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</si>
  <si>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</si>
  <si>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</si>
  <si>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</si>
  <si>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</si>
  <si>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</si>
  <si>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</si>
  <si>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</si>
  <si>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</si>
  <si>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</si>
  <si>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</si>
  <si>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</si>
  <si>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</si>
  <si>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</si>
  <si>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</si>
  <si>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</si>
  <si>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</si>
  <si>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</si>
  <si>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</si>
  <si>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</si>
  <si>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</si>
  <si>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</si>
  <si>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</si>
  <si>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</si>
  <si>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</si>
  <si>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</si>
  <si>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</si>
  <si>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</si>
  <si>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</si>
  <si>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</si>
  <si>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</si>
  <si>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</si>
  <si>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</si>
  <si>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</si>
  <si>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</si>
  <si>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</si>
  <si>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</si>
  <si>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</si>
  <si>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</si>
  <si>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</si>
  <si>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</si>
  <si>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</si>
  <si>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</si>
  <si>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</si>
  <si>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</si>
  <si>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</si>
  <si>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</si>
  <si>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</si>
  <si>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</si>
  <si>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</si>
  <si>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</si>
  <si>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</si>
  <si>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</si>
  <si>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</si>
  <si>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</si>
  <si>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</si>
  <si>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</si>
  <si>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</si>
  <si>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</si>
  <si>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</si>
  <si>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</si>
  <si>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</si>
  <si>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</si>
  <si>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</si>
  <si>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</si>
  <si>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</si>
  <si>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</si>
  <si>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</si>
  <si>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</si>
  <si>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</si>
  <si>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</si>
  <si>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</si>
  <si>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</si>
  <si>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</si>
  <si>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</si>
  <si>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</si>
  <si>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</si>
  <si>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</si>
  <si>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</si>
  <si>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</si>
  <si>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</si>
  <si>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</si>
  <si>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</si>
  <si>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</si>
  <si>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</si>
  <si>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</si>
  <si>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</si>
  <si>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</si>
  <si>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</si>
  <si>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</si>
  <si>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</si>
  <si>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</si>
  <si>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</si>
  <si>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</si>
  <si>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</si>
  <si>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</si>
  <si>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</si>
  <si>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</si>
  <si>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</si>
  <si>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</si>
  <si>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</si>
  <si>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</si>
  <si>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</si>
  <si>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</si>
  <si>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</si>
  <si>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</si>
  <si>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</si>
  <si>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</si>
  <si>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</si>
  <si>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</si>
  <si>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</si>
  <si>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</si>
  <si>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</si>
  <si>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</si>
  <si>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</si>
  <si>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</si>
  <si>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</si>
  <si>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</si>
  <si>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</si>
  <si>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</si>
  <si>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</si>
  <si>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</si>
  <si>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</si>
  <si>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</si>
  <si>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</si>
  <si>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</si>
  <si>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</si>
  <si>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</si>
  <si>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</si>
  <si>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</si>
  <si>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</si>
  <si>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</si>
  <si>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</si>
  <si>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</si>
  <si>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</si>
  <si>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</si>
  <si>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</si>
  <si>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</si>
  <si>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</si>
  <si>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</si>
  <si>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</si>
  <si>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</si>
  <si>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</si>
  <si>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</si>
  <si>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</si>
  <si>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</si>
  <si>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</si>
  <si>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</si>
  <si>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</si>
  <si>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</si>
  <si>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</si>
  <si>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</si>
  <si>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</si>
  <si>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</si>
  <si>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</si>
  <si>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</si>
  <si>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</si>
  <si>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</si>
  <si>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</si>
  <si>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</si>
  <si>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</si>
  <si>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</si>
  <si>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</si>
  <si>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</si>
  <si>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</si>
  <si>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</si>
  <si>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</si>
  <si>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</si>
  <si>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</si>
  <si>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</si>
  <si>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</si>
  <si>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</si>
  <si>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</si>
  <si>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</si>
  <si>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</si>
  <si>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</si>
  <si>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</si>
  <si>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</si>
  <si>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</si>
  <si>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</si>
  <si>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</si>
  <si>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</si>
  <si>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</si>
  <si>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</si>
  <si>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</si>
  <si>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</si>
  <si>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</si>
  <si>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</si>
  <si>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</si>
  <si>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</si>
  <si>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</si>
  <si>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</si>
  <si>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</si>
  <si>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</si>
  <si>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</si>
  <si>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</si>
  <si>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</si>
  <si>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</si>
  <si>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</si>
  <si>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</si>
  <si>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</si>
  <si>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</si>
  <si>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</si>
  <si>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</si>
  <si>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</si>
  <si>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</si>
  <si>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</si>
  <si>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</si>
  <si>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</si>
  <si>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</si>
  <si>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</si>
  <si>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</si>
  <si>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</si>
  <si>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</si>
  <si>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</si>
  <si>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</si>
  <si>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</si>
  <si>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</si>
  <si>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</si>
  <si>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</si>
  <si>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</si>
  <si>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</si>
  <si>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</si>
  <si>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</si>
  <si>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</si>
  <si>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</si>
  <si>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</si>
  <si>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</si>
  <si>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</si>
  <si>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</si>
  <si>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</si>
  <si>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</si>
  <si>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</si>
  <si>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</si>
  <si>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</si>
  <si>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</si>
  <si>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</si>
  <si>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</si>
  <si>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</si>
  <si>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</si>
  <si>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</si>
  <si>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</si>
  <si>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</si>
  <si>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</si>
  <si>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</si>
  <si>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</si>
  <si>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</si>
  <si>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</si>
  <si>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</si>
  <si>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</si>
  <si>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</si>
  <si>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</si>
  <si>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</si>
  <si>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</si>
  <si>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</si>
  <si>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</si>
  <si>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</si>
  <si>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</si>
  <si>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</si>
  <si>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</si>
  <si>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</si>
  <si>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</si>
  <si>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</si>
  <si>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</si>
  <si>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</si>
  <si>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</si>
  <si>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</si>
  <si>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</si>
  <si>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</si>
  <si>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</si>
  <si>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</si>
  <si>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</si>
  <si>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</si>
  <si>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</si>
  <si>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</si>
  <si>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</si>
  <si>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</si>
  <si>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</si>
  <si>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</si>
  <si>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</si>
  <si>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</si>
  <si>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</si>
  <si>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</si>
  <si>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</si>
  <si>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</si>
  <si>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</si>
  <si>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</si>
  <si>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</si>
  <si>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</si>
  <si>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</si>
  <si>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</si>
  <si>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</si>
  <si>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</si>
  <si>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</si>
  <si>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</si>
  <si>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</si>
  <si>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</si>
  <si>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</si>
  <si>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</si>
  <si>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</si>
  <si>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</si>
  <si>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</si>
  <si>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</si>
  <si>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</si>
  <si>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</si>
  <si>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</si>
  <si>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</si>
  <si>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</si>
  <si>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</si>
  <si>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</si>
  <si>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</si>
  <si>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</si>
  <si>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</si>
  <si>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</si>
  <si>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</si>
  <si>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</si>
  <si>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</si>
  <si>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</si>
  <si>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</si>
  <si>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</si>
  <si>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</si>
  <si>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</si>
  <si>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</si>
  <si>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</si>
  <si>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</si>
  <si>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</si>
  <si>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</si>
  <si>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</si>
  <si>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</si>
  <si>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</si>
  <si>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</si>
  <si>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</si>
  <si>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</si>
  <si>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</si>
  <si>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</si>
  <si>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</si>
  <si>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</si>
  <si>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</si>
  <si>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</si>
  <si>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</si>
  <si>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</si>
  <si>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</si>
  <si>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</si>
  <si>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</si>
  <si>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</si>
  <si>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</si>
  <si>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</si>
  <si>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</si>
  <si>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</si>
  <si>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</si>
  <si>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</si>
  <si>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</si>
  <si>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</si>
  <si>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</si>
  <si>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</si>
  <si>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</si>
  <si>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</si>
  <si>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</si>
  <si>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</si>
  <si>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</si>
  <si>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</si>
  <si>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</si>
  <si>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</si>
  <si>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</si>
  <si>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</si>
  <si>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</si>
  <si>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</si>
  <si>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</si>
  <si>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</si>
  <si>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</si>
  <si>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</si>
  <si>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</si>
  <si>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</si>
  <si>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</si>
  <si>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</si>
  <si>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</si>
  <si>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</si>
  <si>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</si>
  <si>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</si>
  <si>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</si>
  <si>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</si>
  <si>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</si>
  <si>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</si>
  <si>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</si>
  <si>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</si>
  <si>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</si>
  <si>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</si>
  <si>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</si>
  <si>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</si>
  <si>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</si>
  <si>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</si>
  <si>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</si>
  <si>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</si>
  <si>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</si>
  <si>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</si>
  <si>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</si>
  <si>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</si>
  <si>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</si>
  <si>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</si>
  <si>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</si>
  <si>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</si>
  <si>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</si>
  <si>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</si>
  <si>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</si>
  <si>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</si>
  <si>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</si>
  <si>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</si>
  <si>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</si>
  <si>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</si>
  <si>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</si>
  <si>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</si>
  <si>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</si>
  <si>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</si>
  <si>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</si>
  <si>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</si>
  <si>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</si>
  <si>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</si>
  <si>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</si>
  <si>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</si>
  <si>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</si>
  <si>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</si>
  <si>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</si>
  <si>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</si>
  <si>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</si>
  <si>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</si>
  <si>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</si>
  <si>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</si>
  <si>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</si>
  <si>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</si>
  <si>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</si>
  <si>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</si>
  <si>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</si>
  <si>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</si>
  <si>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</si>
  <si>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</si>
  <si>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</si>
  <si>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</si>
  <si>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</si>
  <si>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</si>
  <si>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</si>
  <si>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</si>
  <si>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</si>
  <si>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</si>
  <si>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</si>
  <si>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</si>
  <si>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</si>
  <si>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</si>
  <si>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</si>
  <si>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</si>
  <si>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</si>
  <si>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</si>
  <si>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</si>
  <si>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</si>
  <si>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</si>
  <si>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</si>
  <si>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</si>
  <si>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</si>
  <si>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</si>
  <si>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</si>
  <si>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</si>
  <si>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</si>
  <si>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</si>
  <si>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</si>
  <si>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</si>
  <si>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</si>
  <si>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</si>
  <si>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</si>
  <si>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</si>
  <si>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</si>
  <si>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</si>
  <si>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</si>
  <si>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</si>
  <si>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</si>
  <si>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</si>
  <si>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</si>
  <si>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</si>
  <si>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</si>
  <si>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</si>
  <si>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</si>
  <si>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</si>
  <si>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</si>
  <si>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</si>
  <si>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</si>
  <si>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</si>
  <si>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</si>
  <si>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</si>
  <si>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</si>
  <si>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</si>
  <si>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</si>
  <si>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</si>
  <si>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</si>
  <si>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</si>
  <si>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</si>
  <si>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</si>
  <si>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</si>
  <si>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</si>
  <si>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</si>
  <si>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</si>
  <si>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</si>
  <si>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</si>
  <si>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</si>
  <si>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</si>
  <si>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</si>
  <si>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</si>
  <si>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</si>
  <si>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</si>
  <si>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</si>
  <si>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</si>
  <si>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</si>
  <si>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</si>
  <si>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</si>
  <si>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</si>
  <si>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</si>
  <si>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</si>
  <si>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</si>
  <si>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</si>
  <si>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</si>
  <si>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</si>
  <si>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</si>
  <si>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</si>
  <si>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</si>
  <si>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</si>
  <si>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</si>
  <si>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</si>
  <si>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</si>
  <si>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</si>
  <si>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</si>
  <si>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</si>
  <si>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</si>
  <si>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</si>
  <si>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</si>
  <si>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</si>
  <si>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</si>
  <si>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</si>
  <si>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</si>
  <si>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</si>
  <si>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</si>
  <si>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</si>
  <si>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</si>
  <si>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</si>
  <si>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</si>
  <si>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</si>
  <si>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</si>
  <si>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</si>
  <si>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</si>
  <si>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</si>
  <si>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</si>
  <si>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</si>
  <si>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</si>
  <si>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</si>
  <si>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</si>
  <si>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</si>
  <si>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</si>
  <si>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</si>
  <si>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</si>
  <si>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</si>
  <si>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</si>
  <si>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</si>
  <si>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</si>
  <si>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</si>
  <si>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</si>
  <si>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</si>
  <si>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</si>
  <si>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</si>
  <si>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</si>
  <si>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</si>
  <si>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</si>
  <si>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</si>
  <si>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</si>
  <si>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</si>
  <si>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</si>
  <si>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</si>
  <si>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</si>
  <si>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</si>
  <si>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</si>
  <si>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</si>
  <si>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</si>
  <si>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</si>
  <si>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</si>
  <si>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</si>
  <si>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</si>
  <si>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</si>
  <si>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</si>
  <si>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</si>
  <si>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</si>
  <si>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</si>
  <si>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</si>
  <si>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</si>
  <si>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</si>
  <si>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</si>
  <si>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</si>
  <si>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</si>
  <si>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</si>
  <si>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</si>
  <si>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</si>
  <si>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</si>
  <si>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</si>
  <si>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</si>
  <si>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</si>
  <si>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</si>
  <si>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</si>
  <si>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</si>
  <si>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</si>
  <si>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</si>
  <si>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</si>
  <si>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</si>
  <si>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</si>
  <si>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</si>
  <si>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</si>
  <si>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</si>
  <si>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</si>
  <si>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</si>
  <si>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</si>
  <si>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</si>
  <si>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</si>
  <si>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</si>
  <si>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</si>
  <si>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</si>
  <si>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</si>
  <si>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</si>
  <si>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</si>
  <si>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</si>
  <si>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</si>
  <si>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</si>
  <si>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</si>
  <si>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</si>
  <si>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</si>
  <si>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</si>
  <si>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</si>
  <si>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</si>
  <si>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</si>
  <si>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</si>
  <si>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</si>
  <si>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</si>
  <si>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</si>
  <si>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</si>
  <si>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</si>
  <si>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</si>
  <si>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</si>
  <si>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</si>
  <si>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</si>
  <si>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</si>
  <si>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</si>
  <si>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</si>
  <si>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</si>
  <si>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</si>
  <si>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</si>
  <si>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</si>
  <si>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</si>
  <si>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</si>
  <si>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</si>
  <si>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</si>
  <si>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</si>
  <si>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</si>
  <si>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</si>
  <si>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</si>
  <si>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</si>
  <si>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</si>
  <si>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</si>
  <si>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</si>
  <si>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</si>
  <si>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</si>
  <si>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</si>
  <si>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</si>
  <si>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</si>
  <si>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</si>
  <si>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</si>
  <si>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</si>
  <si>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</si>
  <si>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</si>
  <si>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</si>
  <si>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</si>
  <si>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</si>
  <si>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</si>
  <si>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</si>
  <si>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</si>
  <si>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</si>
  <si>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</si>
  <si>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</si>
  <si>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</si>
  <si>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</si>
  <si>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</si>
  <si>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</si>
  <si>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</si>
  <si>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</si>
  <si>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</si>
  <si>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</si>
  <si>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</si>
  <si>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</si>
  <si>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</si>
  <si>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</si>
  <si>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</si>
  <si>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</si>
  <si>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</si>
  <si>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</si>
  <si>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</si>
  <si>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</si>
  <si>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</si>
  <si>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</si>
  <si>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</si>
  <si>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</si>
  <si>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</si>
  <si>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</si>
  <si>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</si>
  <si>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</si>
  <si>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</si>
  <si>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</si>
  <si>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</si>
  <si>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</si>
  <si>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</si>
  <si>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</si>
  <si>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</si>
  <si>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</si>
  <si>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</si>
  <si>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</si>
  <si>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</si>
  <si>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</si>
  <si>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</si>
  <si>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</si>
  <si>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</si>
  <si>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</si>
  <si>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</si>
  <si>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</si>
  <si>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</si>
  <si>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</si>
  <si>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</si>
  <si>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</si>
  <si>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</si>
  <si>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</si>
  <si>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</si>
  <si>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</si>
  <si>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</si>
  <si>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</si>
  <si>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</si>
  <si>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</si>
  <si>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</si>
  <si>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</si>
  <si>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</si>
  <si>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</si>
  <si>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</si>
  <si>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</si>
  <si>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</si>
  <si>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</si>
  <si>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</si>
  <si>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</si>
  <si>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</si>
  <si>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</si>
  <si>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</si>
  <si>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</si>
  <si>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</si>
  <si>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</si>
  <si>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</si>
  <si>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</si>
  <si>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</si>
  <si>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</si>
  <si>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</si>
  <si>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</si>
  <si>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</si>
  <si>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</si>
  <si>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</si>
  <si>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</si>
  <si>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</si>
  <si>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</si>
  <si>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</si>
  <si>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</si>
  <si>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</si>
  <si>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</si>
  <si>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</si>
  <si>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</si>
  <si>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</si>
  <si>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</si>
  <si>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</si>
  <si>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</si>
  <si>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</si>
  <si>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</si>
  <si>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</si>
  <si>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</si>
  <si>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</si>
  <si>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</si>
  <si>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</si>
  <si>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</si>
  <si>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</si>
  <si>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</si>
  <si>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</si>
  <si>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</si>
  <si>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</si>
  <si>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</si>
  <si>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</si>
  <si>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</si>
  <si>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</si>
  <si>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</si>
  <si>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</si>
  <si>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</si>
  <si>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</si>
  <si>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</si>
  <si>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</si>
  <si>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</si>
  <si>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</si>
  <si>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</si>
  <si>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</si>
  <si>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</si>
  <si>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</si>
  <si>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</si>
  <si>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</si>
  <si>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</si>
  <si>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</si>
  <si>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</si>
  <si>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</si>
  <si>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</si>
  <si>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</si>
  <si>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</si>
  <si>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</si>
  <si>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</si>
  <si>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</si>
  <si>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</si>
  <si>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</si>
  <si>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</si>
  <si>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</si>
  <si>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</si>
  <si>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</si>
  <si>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</si>
  <si>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</si>
  <si>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</si>
  <si>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</si>
  <si>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</si>
  <si>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</si>
  <si>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</si>
  <si>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</si>
  <si>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</si>
  <si>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</si>
  <si>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</si>
  <si>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</si>
  <si>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</si>
  <si>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</si>
  <si>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</si>
  <si>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</si>
  <si>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</si>
  <si>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</si>
  <si>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</si>
  <si>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</si>
  <si>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</si>
  <si>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</si>
  <si>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</si>
  <si>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</si>
  <si>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</si>
  <si>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</si>
  <si>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</si>
  <si>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</si>
  <si>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</si>
  <si>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</si>
  <si>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</si>
  <si>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</si>
  <si>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</si>
  <si>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</si>
  <si>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</si>
  <si>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</si>
  <si>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</si>
  <si>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</si>
  <si>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</si>
  <si>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</si>
  <si>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</si>
  <si>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</si>
  <si>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</si>
  <si>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</si>
  <si>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</si>
  <si>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</si>
  <si>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</si>
  <si>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</si>
  <si>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</si>
  <si>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</si>
  <si>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</si>
  <si>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</si>
  <si>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</si>
  <si>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</si>
  <si>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</si>
  <si>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</si>
  <si>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</si>
  <si>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</si>
  <si>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</si>
  <si>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</si>
  <si>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</si>
  <si>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</si>
  <si>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</si>
  <si>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</si>
  <si>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</si>
  <si>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</si>
  <si>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</si>
  <si>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</si>
  <si>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</si>
  <si>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</si>
  <si>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</si>
  <si>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</si>
  <si>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</si>
  <si>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</si>
  <si>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</si>
  <si>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</si>
  <si>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</si>
  <si>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</si>
  <si>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</si>
  <si>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</si>
  <si>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</si>
  <si>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</si>
  <si>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</si>
  <si>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</si>
  <si>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</si>
  <si>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</si>
  <si>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</si>
  <si>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</si>
  <si>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</si>
  <si>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</si>
  <si>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</si>
  <si>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</si>
  <si>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</si>
  <si>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</si>
  <si>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</si>
  <si>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</si>
  <si>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</si>
  <si>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</si>
  <si>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</si>
  <si>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</si>
  <si>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</si>
  <si>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</si>
  <si>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</si>
  <si>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</si>
  <si>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</si>
  <si>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</si>
  <si>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</si>
  <si>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</si>
  <si>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</si>
  <si>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</si>
  <si>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</si>
  <si>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</si>
  <si>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</si>
  <si>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</si>
  <si>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</si>
  <si>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</si>
  <si>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</si>
  <si>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</si>
  <si>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</si>
  <si>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</si>
  <si>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</si>
  <si>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</si>
  <si>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</si>
  <si>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</si>
  <si>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</si>
  <si>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</si>
  <si>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</si>
  <si>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</si>
  <si>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</si>
  <si>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</si>
  <si>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</si>
  <si>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</si>
  <si>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</si>
  <si>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</si>
  <si>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</si>
  <si>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</si>
  <si>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</si>
  <si>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</si>
  <si>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</si>
  <si>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</si>
  <si>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</si>
  <si>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</si>
  <si>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</si>
  <si>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</si>
  <si>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</si>
  <si>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</si>
  <si>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</si>
  <si>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</si>
  <si>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</si>
  <si>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</si>
  <si>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</si>
  <si>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</si>
  <si>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</si>
  <si>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</si>
  <si>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</si>
  <si>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</si>
  <si>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</si>
  <si>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</si>
  <si>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</si>
  <si>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</si>
  <si>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</si>
  <si>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</si>
  <si>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</si>
  <si>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</si>
  <si>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</si>
  <si>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</si>
  <si>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</si>
  <si>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</si>
  <si>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</si>
  <si>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</si>
  <si>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</si>
  <si>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</si>
  <si>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</si>
  <si>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</si>
  <si>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</si>
  <si>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</si>
  <si>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</si>
  <si>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</si>
  <si>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</si>
  <si>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</si>
  <si>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</si>
  <si>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</si>
  <si>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</si>
  <si>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</si>
  <si>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</si>
  <si>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</si>
  <si>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</si>
  <si>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</si>
  <si>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</si>
  <si>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</si>
  <si>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</si>
  <si>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</si>
  <si>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</si>
  <si>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</si>
  <si>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</si>
  <si>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</si>
  <si>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</si>
  <si>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</si>
  <si>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</si>
  <si>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</si>
  <si>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</si>
  <si>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</si>
  <si>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</si>
  <si>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</si>
  <si>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</si>
  <si>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</si>
  <si>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</si>
  <si>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</si>
  <si>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</si>
  <si>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</si>
  <si>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</si>
  <si>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</si>
  <si>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</si>
  <si>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</si>
  <si>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</si>
  <si>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</si>
  <si>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</si>
  <si>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</si>
  <si>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</si>
  <si>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</si>
  <si>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</si>
  <si>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</si>
  <si>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</si>
  <si>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</si>
  <si>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</si>
  <si>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</si>
  <si>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</si>
  <si>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</si>
  <si>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</si>
  <si>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</si>
  <si>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</si>
  <si>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</si>
  <si>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</si>
  <si>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</si>
  <si>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</si>
  <si>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</si>
  <si>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</si>
  <si>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</si>
  <si>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</si>
  <si>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</si>
  <si>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</si>
  <si>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</si>
  <si>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</si>
  <si>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</si>
  <si>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</si>
  <si>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</si>
  <si>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</si>
  <si>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</si>
  <si>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</si>
  <si>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</si>
  <si>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</si>
  <si>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</si>
  <si>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</si>
  <si>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</si>
  <si>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</si>
  <si>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</si>
  <si>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</si>
  <si>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</si>
  <si>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</si>
  <si>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</si>
  <si>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</si>
  <si>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</si>
  <si>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</si>
  <si>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</si>
  <si>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</si>
  <si>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</si>
  <si>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</si>
  <si>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</si>
  <si>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</si>
  <si>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</si>
  <si>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</si>
  <si>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</si>
  <si>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</si>
  <si>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</si>
  <si>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</si>
  <si>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</si>
  <si>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</si>
  <si>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</si>
  <si>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</si>
  <si>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</si>
  <si>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</si>
  <si>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</si>
  <si>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</si>
  <si>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</si>
  <si>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</si>
  <si>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</si>
  <si>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</si>
  <si>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</si>
  <si>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</si>
  <si>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</si>
  <si>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</si>
  <si>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</si>
  <si>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</si>
  <si>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</si>
  <si>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</si>
  <si>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</si>
  <si>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</si>
  <si>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</si>
  <si>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</si>
  <si>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</si>
  <si>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</si>
  <si>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</si>
  <si>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</si>
  <si>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</si>
  <si>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</si>
  <si>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</si>
  <si>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</si>
  <si>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</si>
  <si>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</si>
  <si>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</si>
  <si>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</si>
  <si>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</si>
  <si>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</si>
  <si>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</si>
  <si>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</si>
  <si>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</si>
  <si>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</si>
  <si>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</si>
  <si>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</si>
  <si>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</si>
  <si>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</si>
  <si>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</si>
  <si>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</si>
  <si>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</si>
  <si>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</si>
  <si>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</si>
  <si>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</si>
  <si>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</si>
  <si>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</si>
  <si>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</si>
  <si>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</si>
  <si>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</si>
  <si>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</si>
  <si>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</si>
  <si>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</si>
  <si>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</si>
  <si>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</si>
  <si>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</si>
  <si>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</si>
  <si>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</si>
  <si>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</si>
  <si>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</si>
  <si>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</si>
  <si>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</si>
  <si>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</si>
  <si>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</si>
  <si>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</si>
  <si>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</si>
  <si>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</si>
  <si>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</si>
  <si>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</si>
  <si>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</si>
  <si>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</si>
  <si>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</si>
  <si>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</si>
  <si>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</si>
  <si>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</si>
  <si>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</si>
  <si>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</si>
  <si>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</si>
  <si>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</si>
  <si>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</si>
  <si>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</si>
  <si>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</si>
  <si>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</si>
  <si>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</si>
  <si>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</si>
  <si>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</si>
  <si>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</si>
  <si>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</si>
  <si>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</si>
  <si>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</si>
  <si>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</si>
  <si>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</si>
  <si>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</si>
  <si>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</si>
  <si>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</si>
  <si>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</si>
  <si>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</si>
  <si>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</si>
  <si>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</si>
  <si>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</si>
  <si>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</si>
  <si>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</si>
  <si>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</si>
  <si>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</si>
  <si>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</si>
  <si>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</si>
  <si>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</si>
  <si>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</si>
  <si>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</si>
  <si>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</si>
  <si>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</si>
  <si>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</si>
  <si>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</si>
  <si>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</si>
  <si>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</si>
  <si>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</si>
  <si>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</si>
  <si>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</si>
  <si>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</si>
  <si>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</si>
  <si>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</si>
  <si>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</si>
  <si>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</si>
  <si>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</si>
  <si>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</si>
  <si>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</si>
  <si>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</si>
  <si>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</si>
  <si>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</si>
  <si>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</si>
  <si>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</si>
  <si>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</si>
  <si>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</si>
  <si>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</si>
  <si>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</si>
  <si>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</si>
  <si>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</si>
  <si>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</si>
  <si>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</si>
  <si>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</si>
  <si>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</si>
  <si>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</si>
  <si>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</si>
  <si>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</si>
  <si>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</si>
  <si>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</si>
  <si>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</si>
  <si>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</si>
  <si>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</si>
  <si>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</si>
  <si>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</si>
  <si>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</si>
  <si>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</si>
  <si>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</si>
  <si>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</si>
  <si>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</si>
  <si>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</si>
  <si>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</si>
  <si>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</si>
  <si>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</si>
  <si>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</si>
  <si>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</si>
  <si>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</si>
  <si>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</si>
  <si>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</si>
  <si>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</si>
  <si>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</si>
  <si>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</si>
  <si>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</si>
  <si>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</si>
  <si>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</si>
  <si>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</si>
  <si>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</si>
  <si>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</si>
  <si>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</si>
  <si>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</si>
  <si>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</si>
  <si>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</si>
  <si>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</si>
  <si>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</si>
  <si>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</si>
  <si>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</si>
  <si>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</si>
  <si>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</si>
  <si>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</si>
  <si>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</si>
  <si>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</si>
  <si>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</si>
  <si>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</si>
  <si>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</si>
  <si>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</si>
  <si>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</si>
  <si>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</si>
  <si>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</si>
  <si>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</si>
  <si>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</si>
  <si>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</si>
  <si>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</si>
  <si>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</si>
  <si>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</si>
  <si>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</si>
  <si>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</si>
  <si>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</si>
  <si>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</si>
  <si>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</si>
  <si>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</si>
  <si>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</si>
  <si>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</si>
  <si>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</si>
  <si>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</si>
  <si>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</si>
  <si>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</si>
  <si>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</si>
  <si>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</si>
  <si>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</si>
  <si>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</si>
  <si>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</si>
  <si>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</si>
  <si>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</si>
  <si>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</si>
  <si>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</si>
  <si>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</si>
  <si>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</si>
  <si>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</si>
  <si>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</si>
  <si>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</si>
  <si>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</si>
  <si>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</si>
  <si>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</si>
  <si>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</si>
  <si>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</si>
  <si>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</si>
  <si>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</si>
  <si>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</si>
  <si>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</si>
  <si>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</si>
  <si>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</si>
  <si>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</si>
  <si>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</si>
  <si>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</si>
  <si>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</si>
  <si>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</si>
  <si>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</si>
  <si>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</si>
  <si>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</si>
  <si>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</si>
  <si>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</si>
  <si>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</si>
  <si>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</si>
  <si>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</si>
  <si>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</si>
  <si>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</si>
  <si>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</si>
  <si>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</si>
  <si>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</si>
  <si>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</si>
  <si>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</si>
  <si>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</si>
  <si>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</si>
  <si>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</si>
  <si>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</si>
  <si>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</si>
  <si>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</si>
  <si>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</si>
  <si>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</si>
  <si>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</si>
  <si>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</si>
  <si>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</si>
  <si>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</si>
  <si>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</si>
  <si>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</si>
  <si>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</si>
  <si>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</si>
  <si>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</si>
  <si>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</si>
  <si>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</si>
  <si>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</si>
  <si>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</si>
  <si>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</si>
  <si>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</si>
  <si>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</si>
  <si>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</si>
  <si>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</si>
  <si>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</si>
  <si>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</si>
  <si>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</si>
  <si>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</si>
  <si>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</si>
  <si>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</si>
  <si>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</si>
  <si>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</si>
  <si>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</si>
  <si>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</si>
  <si>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</si>
  <si>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</si>
  <si>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</si>
  <si>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</si>
  <si>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</si>
  <si>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</si>
  <si>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</si>
  <si>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</si>
  <si>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</si>
  <si>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</si>
  <si>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</si>
  <si>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</si>
  <si>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</si>
  <si>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</si>
  <si>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</si>
  <si>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</si>
  <si>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</si>
  <si>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</si>
  <si>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</si>
  <si>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</si>
  <si>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</si>
  <si>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</si>
  <si>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</si>
  <si>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</si>
  <si>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</si>
  <si>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</si>
  <si>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</si>
  <si>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</si>
  <si>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</si>
  <si>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</si>
  <si>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</si>
  <si>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</si>
  <si>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</si>
  <si>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</si>
  <si>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</si>
  <si>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</si>
  <si>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</si>
  <si>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</si>
  <si>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</si>
  <si>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</si>
  <si>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</si>
  <si>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</si>
  <si>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</si>
  <si>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</si>
  <si>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</si>
  <si>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</si>
  <si>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</si>
  <si>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</si>
  <si>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</si>
  <si>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</si>
  <si>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</si>
  <si>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</si>
  <si>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</si>
  <si>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</si>
  <si>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</si>
  <si>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</si>
  <si>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</si>
  <si>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</si>
  <si>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</si>
  <si>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</si>
  <si>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</si>
  <si>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</si>
  <si>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</si>
  <si>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</si>
  <si>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</si>
  <si>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</si>
  <si>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</si>
  <si>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</si>
  <si>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</si>
  <si>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</si>
  <si>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</si>
  <si>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</si>
  <si>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</si>
  <si>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</si>
  <si>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</si>
  <si>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</si>
  <si>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</si>
  <si>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</si>
  <si>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</si>
  <si>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</si>
  <si>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</si>
  <si>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</si>
  <si>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</si>
  <si>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</si>
  <si>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</si>
  <si>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</si>
  <si>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</si>
  <si>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</si>
  <si>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</si>
  <si>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</si>
  <si>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</si>
  <si>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</si>
  <si>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</si>
  <si>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</si>
  <si>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</si>
  <si>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</si>
  <si>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</si>
  <si>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</si>
  <si>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</si>
  <si>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</si>
  <si>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</si>
  <si>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</si>
  <si>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</si>
  <si>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</si>
  <si>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</si>
  <si>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</si>
  <si>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</si>
  <si>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</si>
  <si>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</si>
  <si>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</si>
  <si>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</si>
  <si>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</si>
  <si>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</si>
  <si>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</si>
  <si>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</si>
  <si>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</si>
  <si>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</si>
  <si>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</si>
  <si>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</si>
  <si>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</si>
  <si>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</si>
  <si>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</si>
  <si>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</si>
  <si>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</si>
  <si>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</si>
  <si>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</si>
  <si>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</si>
  <si>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</si>
  <si>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</si>
  <si>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</si>
  <si>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</si>
  <si>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</si>
  <si>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</si>
  <si>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</si>
  <si>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</si>
  <si>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</si>
  <si>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</si>
  <si>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</si>
  <si>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</si>
  <si>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</si>
  <si>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</si>
  <si>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</si>
  <si>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</si>
  <si>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</si>
  <si>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</si>
  <si>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</si>
  <si>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</si>
  <si>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</si>
  <si>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</si>
  <si>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</si>
  <si>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</si>
  <si>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</si>
  <si>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</si>
  <si>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</si>
  <si>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</si>
  <si>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</si>
  <si>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</si>
  <si>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</si>
  <si>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</si>
  <si>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</si>
  <si>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</si>
  <si>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</si>
  <si>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</si>
  <si>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</si>
  <si>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</si>
  <si>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</si>
  <si>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</si>
  <si>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</si>
  <si>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</si>
  <si>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</si>
  <si>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</si>
  <si>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</si>
  <si>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</si>
  <si>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</si>
  <si>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</si>
  <si>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</si>
  <si>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</si>
  <si>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</si>
  <si>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</si>
  <si>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</si>
  <si>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</si>
  <si>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</si>
  <si>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</si>
  <si>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</si>
  <si>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</si>
  <si>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</si>
  <si>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</si>
  <si>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</si>
  <si>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</si>
  <si>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</si>
  <si>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</si>
  <si>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</si>
  <si>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</si>
  <si>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</si>
  <si>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</si>
  <si>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</si>
  <si>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</si>
  <si>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</si>
  <si>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</si>
  <si>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</si>
  <si>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</si>
  <si>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</si>
  <si>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</si>
  <si>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</si>
  <si>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</si>
  <si>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</si>
  <si>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</si>
  <si>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</si>
  <si>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</si>
  <si>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</si>
  <si>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</si>
  <si>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</si>
  <si>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</si>
  <si>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</si>
  <si>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</si>
  <si>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</si>
  <si>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</si>
  <si>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</si>
  <si>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</si>
  <si>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</si>
  <si>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</si>
  <si>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</si>
  <si>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</si>
  <si>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</si>
  <si>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</si>
  <si>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</si>
  <si>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</si>
  <si>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</si>
  <si>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</si>
  <si>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</si>
  <si>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</si>
  <si>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</si>
  <si>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</si>
  <si>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</si>
  <si>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</si>
  <si>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</si>
  <si>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</si>
  <si>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</si>
  <si>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</si>
  <si>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</si>
  <si>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</si>
  <si>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</si>
  <si>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</si>
  <si>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</si>
  <si>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</si>
  <si>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</si>
  <si>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</si>
  <si>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</si>
  <si>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</si>
  <si>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</si>
  <si>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</si>
  <si>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</si>
  <si>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</si>
  <si>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</si>
  <si>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</si>
  <si>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</si>
  <si>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</si>
  <si>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</si>
  <si>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</si>
  <si>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</si>
  <si>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</si>
  <si>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</si>
  <si>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</si>
  <si>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</si>
  <si>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</si>
  <si>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</si>
  <si>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</si>
  <si>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</si>
  <si>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</si>
  <si>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</si>
  <si>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</si>
  <si>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</si>
  <si>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</si>
  <si>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</si>
  <si>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</si>
  <si>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</si>
  <si>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</si>
  <si>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</si>
  <si>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</si>
  <si>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</si>
  <si>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</si>
  <si>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</si>
  <si>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</si>
  <si>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</si>
  <si>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</si>
  <si>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</si>
  <si>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</si>
  <si>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</si>
  <si>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</si>
  <si>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</si>
  <si>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</si>
  <si>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</si>
  <si>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</si>
  <si>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</si>
  <si>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</si>
  <si>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</si>
  <si>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</si>
  <si>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</si>
  <si>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</si>
  <si>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</si>
  <si>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</si>
  <si>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</si>
  <si>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</si>
  <si>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</si>
  <si>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</si>
  <si>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</si>
  <si>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</si>
  <si>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</si>
  <si>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</si>
  <si>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</si>
  <si>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</si>
  <si>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</si>
  <si>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</si>
  <si>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</si>
  <si>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</si>
  <si>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</si>
  <si>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</si>
  <si>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</si>
  <si>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</si>
  <si>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</si>
  <si>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</si>
  <si>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</si>
  <si>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</si>
  <si>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</si>
  <si>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</si>
  <si>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</si>
  <si>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</si>
  <si>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</si>
  <si>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</si>
  <si>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</si>
  <si>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</si>
  <si>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</si>
  <si>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</si>
  <si>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</si>
  <si>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</si>
  <si>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</si>
  <si>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</si>
  <si>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</si>
  <si>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</si>
  <si>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</si>
  <si>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</si>
  <si>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</si>
  <si>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</si>
  <si>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</si>
  <si>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</si>
  <si>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</si>
  <si>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</si>
  <si>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</si>
  <si>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</si>
  <si>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</si>
  <si>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</si>
  <si>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</si>
  <si>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</si>
  <si>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</si>
  <si>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</si>
  <si>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</si>
  <si>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</si>
  <si>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</si>
  <si>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</si>
  <si>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</si>
  <si>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</si>
  <si>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</si>
  <si>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</si>
  <si>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</si>
  <si>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</si>
  <si>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</si>
  <si>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</si>
  <si>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</si>
  <si>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</si>
  <si>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</si>
  <si>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</si>
  <si>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</si>
  <si>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</si>
  <si>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</si>
  <si>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</si>
  <si>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</si>
  <si>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</si>
  <si>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</si>
  <si>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</si>
  <si>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</si>
  <si>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</si>
  <si>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</si>
  <si>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</si>
  <si>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</si>
  <si>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</si>
  <si>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</si>
  <si>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</si>
  <si>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</si>
  <si>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</si>
  <si>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</si>
  <si>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</si>
  <si>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</si>
  <si>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</si>
  <si>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</si>
  <si>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</si>
  <si>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</si>
  <si>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</si>
  <si>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</si>
  <si>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</si>
  <si>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</si>
  <si>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</si>
  <si>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</si>
  <si>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</si>
  <si>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</si>
  <si>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</si>
  <si>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</si>
  <si>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</si>
  <si>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</si>
  <si>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</si>
  <si>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</si>
  <si>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</si>
  <si>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</si>
  <si>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</si>
  <si>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</si>
  <si>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</si>
  <si>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</si>
  <si>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</si>
  <si>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</si>
  <si>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</si>
  <si>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</si>
  <si>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</si>
  <si>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</si>
  <si>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</si>
  <si>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</si>
  <si>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</si>
  <si>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</si>
  <si>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</si>
  <si>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</si>
  <si>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</si>
  <si>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</si>
  <si>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</si>
  <si>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</si>
  <si>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</si>
  <si>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</si>
  <si>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</si>
  <si>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</si>
  <si>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</si>
  <si>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</si>
  <si>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</si>
  <si>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</si>
  <si>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</si>
  <si>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</si>
  <si>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</si>
  <si>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</si>
  <si>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</si>
  <si>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</si>
  <si>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</si>
  <si>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</si>
  <si>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</si>
  <si>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</si>
  <si>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</si>
  <si>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</si>
  <si>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</si>
  <si>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</si>
  <si>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</si>
  <si>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</si>
  <si>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</si>
  <si>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</si>
  <si>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</si>
  <si>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</si>
  <si>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</si>
  <si>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</si>
  <si>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</si>
  <si>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</si>
  <si>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</si>
  <si>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</si>
  <si>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</si>
  <si>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</si>
  <si>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</si>
  <si>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</si>
  <si>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</si>
  <si>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</si>
  <si>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</si>
  <si>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</si>
  <si>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</si>
  <si>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</si>
  <si>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</si>
  <si>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</si>
  <si>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</si>
  <si>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</si>
  <si>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</si>
  <si>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</si>
  <si>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</si>
  <si>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</si>
  <si>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</si>
  <si>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</si>
  <si>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</si>
  <si>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</si>
  <si>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</si>
  <si>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</si>
  <si>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</si>
  <si>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</si>
  <si>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</si>
  <si>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</si>
  <si>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</si>
  <si>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</si>
  <si>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</si>
  <si>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</si>
  <si>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</si>
  <si>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</si>
  <si>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</si>
  <si>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</si>
  <si>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</si>
  <si>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</si>
  <si>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</si>
  <si>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</si>
  <si>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</si>
  <si>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</si>
  <si>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</si>
  <si>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</si>
  <si>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</si>
  <si>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</si>
  <si>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</si>
  <si>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</si>
  <si>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</si>
  <si>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</si>
  <si>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</si>
  <si>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</si>
  <si>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</si>
  <si>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</si>
  <si>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</si>
  <si>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</si>
  <si>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</si>
  <si>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</si>
  <si>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</si>
  <si>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</si>
  <si>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</si>
  <si>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</si>
  <si>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</si>
  <si>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</si>
  <si>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</si>
  <si>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</si>
  <si>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</si>
  <si>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</si>
  <si>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</si>
  <si>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</si>
  <si>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</si>
  <si>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</si>
  <si>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</si>
  <si>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</si>
  <si>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</si>
  <si>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</si>
  <si>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</si>
  <si>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</si>
  <si>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</si>
  <si>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</si>
  <si>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</si>
  <si>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</si>
  <si>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</si>
  <si>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</si>
  <si>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</si>
  <si>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</si>
  <si>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</si>
  <si>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</si>
  <si>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</si>
  <si>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</si>
  <si>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</si>
  <si>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</si>
  <si>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</si>
  <si>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</si>
  <si>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</si>
  <si>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</si>
  <si>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</si>
  <si>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</si>
  <si>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</si>
  <si>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</si>
  <si>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</si>
  <si>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</si>
  <si>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</si>
  <si>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</si>
  <si>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</si>
  <si>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</si>
  <si>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</si>
  <si>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</si>
  <si>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</si>
  <si>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</si>
  <si>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</si>
  <si>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</si>
  <si>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</si>
  <si>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</si>
  <si>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</si>
  <si>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</si>
  <si>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</si>
  <si>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</si>
  <si>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</si>
  <si>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</si>
  <si>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</si>
  <si>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</si>
  <si>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</si>
  <si>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</si>
  <si>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</si>
  <si>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</si>
  <si>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</si>
  <si>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</si>
  <si>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</si>
  <si>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</si>
  <si>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</si>
  <si>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</si>
  <si>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</si>
  <si>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</si>
  <si>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</si>
  <si>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</si>
  <si>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</si>
  <si>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</si>
  <si>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</si>
  <si>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</si>
  <si>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</si>
  <si>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</si>
  <si>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</si>
  <si>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</si>
  <si>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</si>
  <si>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</si>
  <si>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</si>
  <si>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</si>
  <si>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</si>
  <si>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</si>
  <si>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</si>
  <si>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</si>
  <si>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</si>
  <si>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</si>
  <si>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</si>
  <si>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</si>
  <si>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</si>
  <si>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</si>
  <si>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</si>
  <si>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</si>
  <si>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</si>
  <si>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</si>
  <si>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</si>
  <si>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</si>
  <si>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</si>
  <si>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</si>
  <si>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</si>
  <si>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</si>
  <si>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</si>
  <si>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</si>
  <si>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</si>
  <si>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</si>
  <si>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</si>
  <si>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</si>
  <si>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</si>
  <si>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</si>
  <si>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</si>
  <si>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</si>
  <si>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</si>
  <si>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</si>
  <si>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</si>
  <si>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</si>
  <si>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</si>
  <si>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</si>
  <si>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</si>
  <si>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</si>
  <si>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</si>
  <si>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</si>
  <si>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</si>
  <si>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</si>
  <si>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</si>
  <si>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</si>
  <si>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</si>
  <si>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</si>
  <si>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</si>
  <si>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</si>
  <si>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</si>
  <si>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</si>
  <si>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</si>
  <si>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</si>
  <si>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</si>
  <si>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</si>
  <si>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</si>
  <si>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</si>
  <si>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</si>
  <si>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</si>
  <si>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</si>
  <si>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</si>
  <si>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</si>
  <si>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</si>
  <si>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</si>
  <si>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</si>
  <si>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</si>
  <si>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</si>
  <si>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</si>
  <si>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</si>
  <si>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</si>
  <si>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</si>
  <si>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</si>
  <si>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</si>
  <si>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</si>
  <si>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</si>
  <si>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</si>
  <si>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</si>
  <si>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</si>
  <si>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</si>
  <si>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</si>
  <si>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</si>
  <si>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</si>
  <si>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</si>
  <si>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</si>
  <si>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</si>
  <si>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</si>
  <si>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</si>
  <si>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</si>
  <si>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</si>
  <si>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</si>
  <si>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</si>
  <si>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</si>
  <si>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</si>
  <si>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</si>
  <si>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</si>
  <si>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</si>
  <si>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</si>
  <si>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</si>
  <si>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</si>
  <si>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</si>
  <si>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</si>
  <si>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</si>
  <si>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</si>
  <si>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</si>
  <si>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</si>
  <si>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</si>
  <si>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</si>
  <si>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</si>
  <si>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</si>
  <si>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</si>
  <si>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</si>
  <si>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</si>
  <si>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</si>
  <si>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</si>
  <si>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</si>
  <si>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</si>
  <si>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</si>
  <si>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</si>
  <si>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</si>
  <si>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</si>
  <si>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</si>
  <si>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</si>
  <si>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</si>
  <si>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</si>
  <si>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</si>
  <si>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</si>
  <si>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</si>
  <si>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</si>
  <si>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</si>
  <si>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</si>
  <si>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</si>
  <si>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</si>
  <si>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</si>
  <si>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</si>
  <si>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</si>
  <si>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</si>
  <si>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</si>
  <si>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</si>
  <si>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</si>
  <si>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</si>
  <si>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</si>
  <si>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</si>
  <si>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</si>
  <si>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</si>
  <si>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</si>
  <si>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</si>
  <si>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</si>
  <si>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</si>
  <si>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</si>
  <si>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</si>
  <si>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</si>
  <si>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</si>
  <si>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</si>
  <si>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</si>
  <si>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</si>
  <si>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</si>
  <si>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</si>
  <si>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</si>
  <si>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</si>
  <si>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</si>
  <si>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</si>
  <si>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</si>
  <si>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</si>
  <si>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</si>
  <si>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</si>
  <si>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</si>
  <si>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</si>
  <si>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</si>
  <si>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</si>
  <si>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</si>
  <si>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</si>
  <si>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</si>
  <si>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</si>
  <si>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</si>
  <si>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</si>
  <si>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</si>
  <si>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</si>
  <si>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</si>
  <si>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</si>
  <si>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</si>
  <si>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</si>
  <si>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</si>
  <si>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</si>
  <si>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</si>
  <si>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</si>
  <si>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</si>
  <si>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</si>
  <si>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</si>
  <si>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</si>
  <si>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</si>
  <si>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</si>
  <si>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</si>
  <si>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</si>
  <si>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</si>
  <si>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</si>
  <si>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</si>
  <si>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</si>
  <si>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</si>
  <si>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</si>
  <si>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</si>
  <si>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</si>
  <si>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</si>
  <si>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</si>
  <si>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</si>
  <si>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</si>
  <si>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</si>
  <si>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</si>
  <si>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</si>
  <si>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</si>
  <si>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</si>
  <si>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</si>
  <si>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</si>
  <si>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</si>
  <si>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</si>
  <si>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</si>
  <si>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</si>
  <si>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</si>
  <si>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</si>
  <si>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</si>
  <si>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</si>
  <si>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</si>
  <si>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</si>
  <si>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</si>
  <si>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</si>
  <si>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</si>
  <si>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</si>
  <si>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</si>
  <si>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</si>
  <si>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</si>
  <si>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</si>
  <si>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</si>
  <si>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</si>
  <si>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</si>
  <si>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</si>
  <si>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</si>
  <si>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</si>
  <si>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</si>
  <si>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</si>
  <si>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</si>
  <si>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</si>
  <si>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</si>
  <si>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</si>
  <si>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</si>
  <si>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</si>
  <si>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</si>
  <si>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</si>
  <si>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</si>
  <si>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</si>
  <si>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</si>
  <si>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</si>
  <si>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</si>
  <si>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</si>
  <si>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</si>
  <si>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</si>
  <si>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</si>
  <si>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</si>
  <si>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</si>
  <si>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</si>
  <si>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</si>
  <si>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</si>
  <si>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</si>
  <si>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</si>
  <si>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</si>
  <si>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</si>
  <si>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</si>
  <si>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</si>
  <si>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</si>
  <si>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</si>
  <si>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</si>
  <si>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</si>
  <si>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</si>
  <si>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</si>
  <si>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</si>
  <si>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</si>
  <si>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</si>
  <si>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</si>
  <si>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</si>
  <si>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</si>
  <si>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</si>
  <si>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</si>
  <si>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</si>
  <si>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</si>
  <si>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</si>
  <si>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</si>
  <si>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</si>
  <si>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</si>
  <si>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</si>
  <si>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</si>
  <si>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</si>
  <si>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</si>
  <si>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</si>
  <si>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</si>
  <si>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</si>
  <si>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</si>
  <si>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</si>
  <si>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</si>
  <si>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</si>
  <si>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</si>
  <si>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</si>
  <si>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</si>
  <si>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</si>
  <si>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</si>
  <si>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</si>
  <si>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</si>
  <si>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</si>
  <si>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</si>
  <si>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</si>
  <si>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</si>
  <si>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</si>
  <si>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</si>
  <si>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</si>
  <si>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</si>
  <si>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</si>
  <si>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</si>
  <si>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</si>
  <si>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</si>
  <si>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</si>
  <si>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</si>
  <si>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</si>
  <si>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</si>
  <si>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</si>
  <si>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</si>
  <si>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</si>
  <si>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</si>
  <si>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</si>
  <si>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</si>
  <si>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</si>
  <si>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</si>
  <si>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</si>
  <si>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</si>
  <si>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</si>
  <si>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</si>
  <si>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</si>
  <si>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</si>
  <si>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</si>
  <si>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</si>
  <si>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</si>
  <si>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</si>
  <si>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</si>
  <si>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</si>
  <si>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</si>
  <si>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</si>
  <si>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</si>
  <si>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</si>
  <si>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</si>
  <si>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</si>
  <si>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</si>
  <si>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</si>
  <si>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</si>
  <si>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</si>
  <si>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</si>
  <si>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</si>
  <si>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</si>
  <si>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</si>
  <si>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</si>
  <si>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</si>
  <si>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</si>
  <si>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</si>
  <si>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</si>
  <si>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</si>
  <si>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</si>
  <si>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</si>
  <si>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</si>
  <si>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</si>
  <si>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</si>
  <si>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</si>
  <si>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</si>
  <si>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</si>
  <si>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</si>
  <si>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</si>
  <si>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</si>
  <si>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</si>
  <si>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</si>
  <si>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</si>
  <si>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</si>
  <si>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</si>
  <si>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</si>
  <si>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</si>
  <si>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</si>
  <si>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</si>
  <si>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</si>
  <si>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</si>
  <si>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</si>
  <si>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</si>
  <si>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</si>
  <si>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</si>
  <si>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</si>
  <si>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</si>
  <si>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</si>
  <si>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</si>
  <si>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</si>
  <si>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</si>
  <si>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</si>
  <si>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</si>
  <si>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</si>
  <si>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</si>
  <si>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</si>
  <si>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</si>
  <si>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</si>
  <si>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</si>
  <si>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</si>
  <si>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</si>
  <si>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</si>
  <si>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</si>
  <si>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</si>
  <si>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</si>
  <si>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</si>
  <si>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</si>
  <si>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</si>
  <si>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</si>
  <si>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</si>
  <si>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</si>
  <si>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</si>
  <si>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</si>
  <si>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</si>
  <si>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</si>
  <si>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</si>
  <si>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</si>
  <si>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</si>
  <si>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</si>
  <si>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</si>
  <si>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</si>
  <si>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</si>
  <si>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</si>
  <si>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</si>
  <si>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</si>
  <si>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</si>
  <si>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</si>
  <si>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</si>
  <si>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</si>
  <si>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</si>
  <si>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</si>
  <si>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</si>
  <si>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</si>
  <si>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</si>
  <si>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</si>
  <si>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</si>
  <si>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</si>
  <si>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</si>
  <si>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</si>
  <si>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</si>
  <si>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</si>
  <si>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</si>
  <si>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</si>
  <si>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</si>
  <si>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</si>
  <si>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</si>
  <si>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</si>
  <si>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</si>
  <si>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</si>
  <si>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</si>
  <si>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</si>
  <si>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</si>
  <si>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</si>
  <si>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</si>
  <si>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</si>
  <si>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</si>
  <si>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</si>
  <si>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</si>
  <si>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</si>
  <si>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</si>
  <si>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</si>
  <si>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</si>
  <si>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</si>
  <si>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</si>
  <si>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</si>
  <si>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</si>
  <si>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</si>
  <si>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</si>
  <si>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</si>
  <si>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</si>
  <si>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</si>
  <si>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</si>
  <si>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</si>
  <si>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</si>
  <si>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</si>
  <si>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</si>
  <si>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</si>
  <si>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</si>
  <si>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</si>
  <si>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</si>
  <si>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</si>
  <si>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</si>
  <si>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</si>
  <si>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</si>
  <si>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</si>
  <si>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</si>
  <si>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</si>
  <si>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</si>
  <si>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</si>
  <si>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</si>
  <si>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</si>
  <si>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</si>
  <si>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</si>
  <si>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</si>
  <si>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</si>
  <si>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</si>
  <si>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</si>
  <si>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</si>
  <si>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</si>
  <si>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</si>
  <si>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</si>
  <si>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</si>
  <si>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</si>
  <si>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</si>
  <si>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</si>
  <si>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</si>
  <si>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</si>
  <si>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</si>
  <si>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</si>
  <si>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</si>
  <si>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</si>
  <si>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</si>
  <si>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</si>
  <si>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</si>
  <si>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</si>
  <si>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</si>
  <si>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</si>
  <si>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</si>
  <si>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</si>
  <si>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</si>
  <si>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</si>
  <si>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</si>
  <si>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</si>
  <si>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</si>
  <si>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</si>
  <si>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</si>
  <si>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</si>
  <si>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</si>
  <si>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</si>
  <si>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</si>
  <si>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</si>
  <si>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</si>
  <si>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</si>
  <si>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</si>
  <si>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</si>
  <si>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</si>
  <si>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</si>
  <si>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</si>
  <si>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</si>
  <si>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</si>
  <si>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</si>
  <si>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</si>
  <si>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</si>
  <si>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</si>
  <si>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</si>
  <si>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</si>
  <si>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</si>
  <si>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</si>
  <si>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</si>
  <si>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</si>
  <si>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</si>
  <si>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</si>
  <si>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</si>
  <si>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</si>
  <si>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</si>
  <si>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</si>
  <si>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</si>
  <si>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</si>
  <si>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</si>
  <si>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</si>
  <si>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</si>
  <si>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</si>
  <si>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</si>
  <si>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</si>
  <si>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</si>
  <si>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</si>
  <si>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</si>
  <si>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</si>
  <si>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</si>
  <si>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</si>
  <si>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</si>
  <si>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</si>
  <si>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</si>
  <si>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</si>
  <si>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</si>
  <si>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</si>
  <si>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</si>
  <si>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</si>
  <si>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</si>
  <si>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</si>
  <si>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</si>
  <si>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</si>
  <si>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</si>
  <si>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</si>
  <si>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</si>
  <si>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</si>
  <si>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</si>
  <si>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</si>
  <si>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</si>
  <si>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</si>
  <si>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</si>
  <si>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</si>
  <si>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</si>
  <si>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</si>
  <si>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</si>
  <si>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</si>
  <si>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</si>
  <si>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</si>
  <si>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</si>
  <si>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</si>
  <si>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</si>
  <si>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</si>
  <si>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</si>
  <si>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</si>
  <si>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</si>
  <si>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</si>
  <si>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</si>
  <si>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</si>
  <si>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</si>
  <si>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</si>
  <si>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</si>
  <si>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</si>
  <si>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</si>
  <si>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</si>
  <si>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</si>
  <si>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</si>
  <si>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</si>
  <si>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</si>
  <si>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</si>
  <si>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</si>
  <si>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</si>
  <si>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</si>
  <si>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</si>
  <si>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</si>
  <si>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</si>
  <si>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</si>
  <si>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</si>
  <si>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</si>
  <si>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</si>
  <si>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</si>
  <si>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</si>
  <si>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</si>
  <si>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</si>
  <si>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</si>
  <si>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</si>
  <si>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</si>
  <si>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</si>
  <si>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</si>
  <si>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</si>
  <si>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</si>
  <si>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</si>
  <si>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</si>
  <si>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</si>
  <si>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</si>
  <si>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</si>
  <si>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</si>
  <si>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</si>
  <si>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</si>
  <si>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</si>
  <si>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</si>
  <si>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</si>
  <si>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</si>
  <si>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</si>
  <si>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</si>
  <si>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</si>
  <si>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</si>
  <si>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</si>
  <si>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</si>
  <si>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</si>
  <si>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</si>
  <si>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</si>
  <si>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</si>
  <si>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</si>
  <si>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</si>
  <si>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</si>
  <si>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</si>
  <si>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</si>
  <si>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</si>
  <si>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</si>
  <si>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</si>
  <si>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</si>
  <si>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</si>
  <si>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</si>
  <si>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</si>
  <si>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</si>
  <si>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</si>
  <si>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</si>
  <si>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</si>
  <si>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</si>
  <si>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</si>
  <si>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</si>
  <si>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</si>
  <si>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</si>
  <si>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</si>
  <si>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</si>
  <si>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</si>
  <si>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</si>
  <si>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</si>
  <si>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</si>
  <si>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</si>
  <si>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</si>
  <si>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</si>
  <si>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</si>
  <si>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</si>
  <si>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</si>
  <si>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</si>
  <si>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</si>
  <si>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</si>
  <si>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</si>
  <si>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</si>
  <si>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</si>
  <si>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</si>
  <si>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</si>
  <si>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</si>
  <si>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</si>
  <si>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</si>
  <si>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</si>
  <si>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</si>
  <si>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</si>
  <si>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</si>
  <si>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</si>
  <si>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</si>
  <si>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</si>
  <si>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</si>
  <si>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</si>
  <si>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</si>
  <si>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</si>
  <si>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</si>
  <si>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</si>
  <si>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</si>
  <si>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</si>
  <si>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</si>
  <si>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</si>
  <si>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</si>
  <si>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</si>
  <si>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</si>
  <si>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</si>
  <si>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</si>
  <si>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</si>
  <si>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</si>
  <si>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</si>
  <si>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</si>
  <si>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</si>
  <si>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</si>
  <si>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</si>
  <si>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</si>
  <si>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</si>
  <si>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</si>
  <si>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</si>
  <si>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</si>
  <si>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</si>
  <si>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</si>
  <si>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</si>
  <si>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</si>
  <si>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</si>
  <si>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</si>
  <si>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</si>
  <si>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</si>
  <si>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</si>
  <si>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</si>
  <si>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</si>
  <si>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</si>
  <si>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</si>
  <si>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</si>
  <si>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</si>
  <si>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</si>
  <si>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</si>
  <si>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</si>
  <si>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</si>
  <si>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</si>
  <si>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</si>
  <si>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</si>
  <si>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</si>
  <si>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</si>
  <si>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</si>
  <si>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</si>
  <si>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</si>
  <si>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</si>
  <si>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</si>
  <si>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</si>
  <si>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</si>
  <si>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</si>
  <si>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</si>
  <si>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</si>
  <si>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</si>
  <si>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</si>
  <si>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</si>
  <si>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</si>
  <si>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</si>
  <si>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</si>
  <si>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</si>
  <si>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</si>
  <si>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</si>
  <si>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</si>
  <si>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</si>
  <si>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</si>
  <si>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</si>
  <si>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</si>
  <si>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</si>
  <si>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</si>
  <si>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</si>
  <si>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</si>
  <si>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</si>
  <si>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</si>
  <si>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</si>
  <si>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</si>
  <si>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</si>
  <si>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</si>
  <si>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</si>
  <si>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</si>
  <si>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</si>
  <si>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</si>
  <si>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</si>
  <si>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</si>
  <si>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</si>
  <si>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</si>
  <si>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</si>
  <si>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</si>
  <si>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</si>
  <si>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</si>
  <si>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</si>
  <si>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</si>
  <si>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</si>
  <si>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</si>
  <si>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</si>
  <si>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</si>
  <si>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</si>
  <si>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</si>
  <si>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</si>
  <si>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</si>
  <si>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</si>
  <si>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</si>
  <si>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</si>
  <si>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</si>
  <si>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</si>
  <si>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</si>
  <si>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</si>
  <si>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</si>
  <si>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</si>
  <si>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</si>
  <si>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</si>
  <si>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</si>
  <si>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</si>
  <si>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</si>
  <si>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</si>
  <si>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</si>
  <si>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</si>
  <si>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</si>
  <si>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</si>
  <si>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</si>
  <si>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</si>
  <si>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</si>
  <si>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</si>
  <si>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</si>
  <si>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</si>
  <si>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</si>
  <si>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</si>
  <si>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</si>
  <si>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</si>
  <si>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</si>
  <si>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</si>
  <si>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</si>
  <si>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</si>
  <si>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</si>
  <si>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</si>
  <si>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</si>
  <si>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</si>
  <si>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</si>
  <si>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</si>
  <si>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</si>
  <si>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</si>
  <si>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</si>
  <si>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</si>
  <si>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</si>
  <si>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</si>
  <si>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</si>
  <si>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</si>
  <si>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</si>
  <si>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</si>
  <si>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</si>
  <si>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</si>
  <si>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</si>
  <si>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</si>
  <si>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</si>
  <si>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</si>
  <si>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</si>
  <si>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</si>
  <si>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</si>
  <si>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</si>
  <si>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</si>
  <si>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</si>
  <si>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</si>
  <si>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</si>
  <si>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</si>
  <si>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</si>
  <si>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</si>
  <si>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</si>
  <si>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</si>
  <si>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</si>
  <si>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</si>
  <si>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</si>
  <si>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</si>
  <si>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</si>
  <si>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</si>
  <si>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</si>
  <si>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</si>
  <si>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</si>
  <si>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</si>
  <si>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</si>
  <si>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</si>
  <si>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</si>
  <si>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</si>
  <si>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</si>
  <si>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</si>
  <si>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</si>
  <si>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</si>
  <si>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</si>
  <si>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</si>
  <si>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</si>
  <si>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</si>
  <si>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</si>
  <si>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</si>
  <si>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</si>
  <si>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</si>
  <si>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</si>
  <si>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</si>
  <si>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</si>
  <si>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</si>
  <si>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</si>
  <si>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</si>
  <si>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</si>
  <si>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</si>
  <si>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</si>
  <si>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</si>
  <si>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</si>
  <si>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</si>
  <si>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</si>
  <si>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</si>
  <si>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</si>
  <si>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</si>
  <si>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</si>
  <si>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</si>
  <si>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</si>
  <si>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</si>
  <si>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</si>
  <si>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</si>
  <si>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</si>
  <si>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</si>
  <si>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</si>
  <si>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</si>
  <si>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</si>
  <si>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</si>
  <si>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</si>
  <si>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</si>
  <si>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</si>
  <si>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</si>
  <si>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</si>
  <si>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</si>
  <si>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</si>
  <si>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</si>
  <si>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</si>
  <si>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</si>
  <si>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</si>
  <si>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</si>
  <si>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</si>
  <si>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</si>
  <si>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</si>
  <si>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</si>
  <si>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</si>
  <si>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</si>
  <si>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</si>
  <si>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</si>
  <si>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</si>
  <si>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</si>
  <si>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</si>
  <si>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</si>
  <si>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</si>
  <si>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</si>
  <si>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</si>
  <si>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</si>
  <si>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</si>
  <si>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</si>
  <si>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</si>
  <si>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</si>
  <si>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</si>
  <si>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</si>
  <si>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</si>
  <si>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</si>
  <si>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</si>
  <si>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</si>
  <si>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</si>
  <si>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</si>
  <si>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</si>
  <si>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</si>
  <si>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</si>
  <si>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</si>
  <si>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</si>
  <si>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</si>
  <si>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</si>
  <si>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</si>
  <si>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</si>
  <si>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</si>
  <si>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</si>
  <si>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</si>
  <si>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</si>
  <si>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</si>
  <si>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</si>
  <si>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</si>
  <si>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</si>
  <si>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</si>
  <si>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</si>
  <si>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</si>
  <si>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</si>
  <si>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</si>
  <si>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</si>
  <si>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</si>
  <si>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</si>
  <si>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</si>
  <si>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</si>
  <si>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</si>
  <si>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</si>
  <si>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</si>
  <si>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</si>
  <si>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</si>
  <si>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</si>
  <si>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</si>
  <si>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</si>
  <si>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</si>
  <si>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</si>
  <si>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</si>
  <si>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</si>
  <si>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</si>
  <si>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</si>
  <si>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</si>
  <si>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</si>
  <si>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</si>
  <si>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</si>
  <si>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</si>
  <si>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</si>
  <si>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</si>
  <si>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</si>
  <si>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</si>
  <si>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</si>
  <si>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</si>
  <si>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</si>
  <si>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</si>
  <si>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</si>
  <si>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</si>
  <si>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</si>
  <si>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</si>
  <si>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</si>
  <si>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</si>
  <si>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</si>
  <si>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</si>
  <si>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</si>
  <si>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</si>
  <si>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</si>
  <si>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</si>
  <si>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</si>
  <si>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</si>
  <si>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</si>
  <si>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</si>
  <si>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</si>
  <si>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</si>
  <si>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</si>
  <si>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</si>
  <si>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</si>
  <si>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</si>
  <si>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</si>
  <si>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</si>
  <si>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</si>
  <si>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</si>
  <si>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</si>
  <si>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</si>
  <si>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</si>
  <si>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</si>
  <si>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</si>
  <si>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</si>
  <si>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</si>
  <si>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</si>
  <si>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</si>
  <si>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</si>
  <si>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</si>
  <si>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</si>
  <si>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</si>
  <si>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</si>
  <si>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</si>
  <si>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</si>
  <si>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</si>
  <si>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</si>
  <si>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</si>
  <si>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</si>
  <si>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</si>
  <si>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</si>
  <si>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</si>
  <si>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</si>
  <si>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</si>
  <si>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</si>
  <si>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</si>
  <si>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</si>
  <si>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</si>
  <si>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</si>
  <si>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</si>
  <si>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</si>
  <si>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</si>
  <si>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</si>
  <si>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</si>
  <si>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</si>
  <si>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</si>
  <si>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</si>
  <si>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</si>
  <si>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</si>
  <si>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</si>
  <si>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</si>
  <si>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</si>
  <si>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</si>
  <si>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</si>
  <si>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</si>
  <si>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</si>
  <si>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</si>
  <si>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</si>
  <si>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</si>
  <si>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</si>
  <si>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</si>
  <si>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</si>
  <si>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</si>
  <si>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</si>
  <si>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</si>
  <si>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</si>
  <si>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</si>
  <si>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</si>
  <si>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</si>
  <si>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</si>
  <si>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</si>
  <si>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</si>
  <si>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</si>
  <si>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</si>
  <si>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</si>
  <si>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</si>
  <si>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</si>
  <si>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</si>
  <si>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</si>
  <si>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</si>
  <si>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</si>
  <si>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</si>
  <si>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</si>
  <si>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</si>
  <si>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</si>
  <si>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</si>
  <si>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</si>
  <si>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</si>
  <si>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</si>
  <si>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</si>
  <si>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</si>
  <si>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</si>
  <si>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</si>
  <si>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</si>
  <si>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</si>
  <si>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</si>
  <si>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</si>
  <si>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</si>
  <si>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</si>
  <si>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</si>
  <si>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</si>
  <si>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</si>
  <si>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</si>
  <si>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</si>
  <si>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</si>
  <si>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</si>
  <si>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</si>
  <si>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</si>
  <si>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</si>
  <si>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</si>
  <si>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</si>
  <si>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</si>
  <si>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</si>
  <si>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</si>
  <si>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</si>
  <si>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</si>
  <si>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</si>
  <si>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</si>
  <si>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</si>
  <si>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</si>
  <si>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</si>
  <si>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</si>
  <si>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</si>
  <si>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</si>
  <si>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</si>
  <si>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</si>
  <si>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</si>
  <si>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</si>
  <si>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</si>
  <si>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</si>
  <si>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</si>
  <si>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</si>
  <si>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</si>
  <si>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</si>
  <si>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</si>
  <si>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</si>
  <si>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</si>
  <si>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</si>
  <si>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</si>
  <si>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</si>
  <si>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</si>
  <si>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</si>
  <si>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</si>
  <si>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</si>
  <si>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</si>
  <si>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</si>
  <si>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</si>
  <si>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</si>
  <si>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</si>
  <si>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</si>
  <si>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</si>
  <si>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</si>
  <si>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</si>
  <si>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</si>
  <si>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</si>
  <si>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</si>
  <si>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</si>
  <si>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</si>
  <si>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</si>
  <si>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</si>
  <si>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</si>
  <si>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</si>
  <si>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</si>
  <si>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</si>
  <si>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</si>
  <si>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</si>
  <si>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</si>
  <si>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</si>
  <si>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</si>
  <si>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</si>
  <si>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</si>
  <si>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</si>
  <si>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</si>
  <si>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</si>
  <si>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</si>
  <si>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</si>
  <si>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</si>
  <si>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</si>
  <si>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</si>
  <si>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</si>
  <si>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</si>
  <si>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</si>
  <si>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</si>
  <si>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</si>
  <si>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</si>
  <si>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</si>
  <si>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</si>
  <si>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</si>
  <si>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</si>
  <si>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</si>
  <si>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</si>
  <si>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</si>
  <si>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</si>
  <si>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</si>
  <si>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</si>
  <si>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</si>
  <si>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</si>
  <si>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</si>
  <si>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</si>
  <si>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</si>
  <si>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</si>
  <si>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</si>
  <si>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</si>
  <si>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</si>
  <si>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</si>
  <si>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</si>
  <si>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</si>
  <si>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</si>
  <si>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</si>
  <si>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</si>
  <si>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</si>
  <si>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</si>
  <si>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</si>
  <si>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</si>
  <si>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</si>
  <si>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</si>
  <si>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</si>
  <si>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</si>
  <si>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</si>
  <si>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</si>
  <si>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</si>
  <si>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</si>
  <si>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</si>
  <si>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</si>
  <si>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</si>
  <si>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</si>
  <si>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</si>
  <si>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</si>
  <si>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</si>
  <si>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</si>
  <si>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</si>
  <si>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</si>
  <si>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</si>
  <si>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</si>
  <si>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</si>
  <si>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</si>
  <si>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</si>
  <si>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</si>
  <si>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</si>
  <si>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</si>
  <si>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</si>
  <si>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</si>
  <si>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</si>
  <si>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</si>
  <si>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</si>
  <si>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</si>
  <si>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</si>
  <si>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</si>
  <si>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</si>
  <si>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</si>
  <si>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</si>
  <si>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</si>
  <si>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</si>
  <si>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</si>
  <si>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</si>
  <si>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</si>
  <si>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</si>
  <si>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</si>
  <si>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</si>
  <si>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</si>
  <si>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</si>
  <si>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</si>
  <si>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</si>
  <si>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</si>
  <si>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</si>
  <si>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</si>
  <si>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</si>
  <si>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</si>
  <si>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</si>
  <si>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</si>
  <si>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</si>
  <si>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</si>
  <si>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</si>
  <si>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</si>
  <si>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</si>
  <si>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</si>
  <si>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</si>
  <si>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</si>
  <si>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</si>
  <si>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</si>
  <si>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</si>
  <si>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</si>
  <si>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</si>
  <si>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</si>
  <si>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</si>
  <si>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</si>
  <si>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</si>
  <si>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</si>
  <si>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</si>
  <si>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</si>
  <si>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</si>
  <si>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</si>
  <si>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</si>
  <si>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</si>
  <si>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</si>
  <si>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</si>
  <si>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</si>
  <si>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</si>
  <si>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</si>
  <si>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</si>
  <si>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</si>
  <si>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</si>
  <si>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</si>
  <si>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</si>
  <si>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</si>
  <si>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</si>
  <si>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</si>
  <si>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</si>
  <si>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</si>
  <si>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</si>
  <si>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</si>
  <si>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</si>
  <si>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</si>
  <si>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</si>
  <si>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</si>
  <si>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</si>
  <si>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</si>
  <si>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</si>
  <si>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</si>
  <si>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</si>
  <si>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</si>
  <si>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</si>
  <si>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</si>
  <si>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</si>
  <si>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</si>
  <si>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</si>
  <si>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</si>
  <si>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</si>
  <si>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</si>
  <si>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</si>
  <si>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</si>
  <si>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</si>
  <si>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</si>
  <si>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</si>
  <si>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</si>
  <si>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</si>
  <si>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</si>
  <si>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</si>
  <si>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</si>
  <si>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</si>
  <si>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</si>
  <si>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</si>
  <si>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</si>
  <si>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</si>
  <si>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</si>
  <si>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</si>
  <si>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</si>
  <si>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</si>
  <si>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</si>
  <si>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</si>
  <si>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</si>
  <si>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</si>
  <si>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</si>
  <si>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</si>
  <si>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</si>
  <si>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</si>
  <si>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</si>
  <si>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</si>
  <si>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</si>
  <si>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</si>
  <si>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</si>
  <si>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</si>
  <si>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</si>
  <si>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</si>
  <si>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</si>
  <si>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</si>
  <si>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</si>
  <si>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</si>
  <si>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</si>
  <si>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</si>
  <si>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</si>
  <si>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</si>
  <si>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</si>
  <si>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</si>
  <si>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</si>
  <si>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</si>
  <si>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</si>
  <si>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</si>
  <si>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</si>
  <si>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</si>
  <si>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</si>
  <si>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</si>
  <si>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</si>
  <si>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</si>
  <si>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</si>
  <si>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</si>
  <si>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</si>
  <si>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</si>
  <si>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</si>
  <si>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</si>
  <si>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</si>
  <si>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</si>
  <si>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</si>
  <si>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</si>
  <si>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</si>
  <si>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</si>
  <si>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</si>
  <si>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</si>
  <si>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</si>
  <si>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</si>
  <si>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</si>
  <si>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</si>
  <si>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</si>
  <si>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</si>
  <si>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</si>
  <si>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</si>
  <si>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</si>
  <si>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</si>
  <si>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</si>
  <si>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</si>
  <si>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</si>
  <si>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</si>
  <si>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</si>
  <si>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</si>
  <si>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</si>
  <si>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</si>
  <si>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</si>
  <si>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</si>
  <si>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</si>
  <si>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</si>
  <si>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</si>
  <si>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</si>
  <si>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</si>
  <si>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</si>
  <si>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</si>
  <si>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</si>
  <si>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</si>
  <si>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</si>
  <si>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</si>
  <si>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</si>
  <si>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</si>
  <si>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</si>
  <si>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</si>
  <si>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</si>
  <si>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</si>
  <si>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</si>
  <si>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</si>
  <si>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</si>
  <si>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</si>
  <si>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</si>
  <si>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</si>
  <si>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</si>
  <si>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</si>
  <si>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</si>
  <si>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</si>
  <si>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</si>
  <si>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</si>
  <si>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</si>
  <si>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</si>
  <si>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</si>
  <si>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</si>
  <si>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</si>
  <si>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</si>
  <si>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</si>
  <si>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</si>
  <si>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</si>
  <si>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</si>
  <si>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</si>
  <si>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</si>
  <si>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</si>
  <si>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</si>
  <si>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</si>
  <si>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</si>
  <si>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</si>
  <si>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</si>
  <si>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</si>
  <si>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</si>
  <si>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</si>
  <si>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</si>
  <si>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</si>
  <si>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</si>
  <si>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</si>
  <si>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</si>
  <si>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</si>
  <si>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</si>
  <si>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</si>
  <si>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</si>
  <si>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</si>
  <si>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</si>
  <si>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</si>
  <si>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</si>
  <si>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</si>
  <si>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</si>
  <si>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</si>
  <si>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</si>
  <si>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</si>
  <si>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</si>
  <si>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</si>
  <si>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</si>
  <si>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</si>
  <si>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</si>
  <si>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</si>
  <si>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</si>
  <si>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</si>
  <si>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</si>
  <si>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</si>
  <si>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</si>
  <si>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</si>
  <si>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</si>
  <si>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</si>
  <si>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</si>
  <si>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</si>
  <si>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</si>
  <si>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</si>
  <si>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</si>
  <si>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</si>
  <si>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</si>
  <si>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</si>
  <si>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</si>
  <si>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</si>
  <si>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</si>
  <si>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</si>
  <si>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</si>
  <si>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</si>
  <si>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</si>
  <si>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</si>
  <si>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</si>
  <si>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</si>
  <si>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</si>
  <si>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</si>
  <si>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</si>
  <si>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</si>
  <si>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</si>
  <si>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</si>
  <si>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</si>
  <si>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</si>
  <si>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</si>
  <si>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</si>
  <si>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</si>
  <si>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</si>
  <si>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</si>
  <si>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</si>
  <si>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</si>
  <si>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</si>
  <si>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</si>
  <si>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</si>
  <si>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</si>
  <si>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</si>
  <si>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</si>
  <si>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</si>
  <si>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</si>
  <si>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</si>
  <si>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</si>
  <si>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</si>
  <si>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</si>
  <si>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</si>
  <si>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</si>
  <si>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</si>
  <si>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</si>
  <si>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</si>
  <si>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</si>
  <si>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</si>
  <si>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</si>
  <si>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</si>
  <si>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</si>
  <si>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</si>
  <si>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</si>
  <si>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</si>
  <si>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</si>
  <si>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</si>
  <si>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</si>
  <si>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</si>
  <si>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</si>
  <si>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</si>
  <si>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</si>
  <si>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</si>
  <si>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</si>
  <si>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</si>
  <si>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</si>
  <si>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</si>
  <si>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</si>
  <si>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</si>
  <si>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</si>
  <si>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</si>
  <si>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</si>
  <si>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</si>
  <si>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</si>
  <si>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</si>
  <si>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</si>
  <si>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</si>
  <si>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</si>
  <si>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</si>
  <si>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</si>
  <si>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</si>
  <si>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</si>
  <si>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</si>
  <si>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</si>
  <si>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</si>
  <si>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</si>
  <si>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</si>
  <si>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</si>
  <si>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</si>
  <si>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</si>
  <si>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</si>
  <si>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</si>
  <si>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</si>
  <si>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</si>
  <si>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</si>
  <si>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</si>
  <si>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</si>
  <si>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</si>
  <si>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</si>
  <si>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</si>
  <si>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</si>
  <si>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</si>
  <si>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</si>
  <si>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</si>
  <si>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</si>
  <si>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</si>
  <si>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</si>
  <si>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</si>
  <si>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</si>
  <si>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</si>
  <si>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</si>
  <si>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</si>
  <si>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</si>
  <si>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</si>
  <si>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</si>
  <si>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</si>
  <si>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</si>
  <si>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</si>
  <si>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</si>
  <si>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</si>
  <si>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</si>
  <si>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</si>
  <si>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</si>
  <si>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</si>
  <si>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</si>
  <si>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</si>
  <si>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</si>
  <si>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</si>
  <si>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</si>
  <si>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</si>
  <si>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</si>
  <si>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</si>
  <si>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</si>
  <si>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</si>
  <si>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</si>
  <si>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</si>
  <si>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</si>
  <si>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</si>
  <si>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</si>
  <si>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</si>
  <si>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</si>
  <si>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</si>
  <si>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</si>
  <si>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</si>
  <si>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</si>
  <si>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</si>
  <si>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</si>
  <si>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</si>
  <si>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</si>
  <si>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</si>
  <si>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</si>
  <si>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</si>
  <si>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</si>
  <si>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</si>
  <si>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</si>
  <si>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</si>
  <si>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</si>
  <si>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</si>
  <si>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</si>
  <si>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</si>
  <si>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</si>
  <si>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</si>
  <si>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</si>
  <si>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</si>
  <si>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</si>
  <si>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</si>
  <si>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</si>
  <si>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</si>
  <si>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</si>
  <si>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</si>
  <si>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</si>
  <si>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</si>
  <si>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</si>
  <si>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</si>
  <si>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</si>
  <si>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</si>
  <si>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</si>
  <si>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</si>
  <si>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</si>
  <si>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</si>
  <si>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</si>
  <si>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</si>
  <si>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</si>
  <si>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</si>
  <si>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</si>
  <si>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</si>
  <si>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</si>
  <si>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</si>
  <si>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</si>
  <si>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</si>
  <si>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</si>
  <si>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</si>
  <si>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</si>
  <si>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</si>
  <si>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</si>
  <si>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</si>
  <si>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</si>
  <si>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</si>
  <si>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</si>
  <si>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</si>
  <si>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</si>
  <si>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</si>
  <si>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</si>
  <si>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</si>
  <si>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</si>
  <si>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</si>
  <si>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</si>
  <si>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</si>
  <si>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</si>
  <si>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</si>
  <si>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</si>
  <si>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</si>
  <si>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</si>
  <si>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</si>
  <si>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</si>
  <si>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</si>
  <si>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</si>
  <si>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</si>
  <si>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</si>
  <si>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</si>
  <si>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</si>
  <si>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</si>
  <si>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</si>
  <si>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</si>
  <si>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</si>
  <si>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</si>
  <si>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</si>
  <si>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</si>
  <si>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</si>
  <si>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</si>
  <si>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</si>
  <si>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</si>
  <si>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</si>
  <si>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</si>
  <si>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</si>
  <si>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</si>
  <si>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</si>
  <si>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</si>
  <si>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</si>
  <si>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</si>
  <si>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</si>
  <si>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</si>
  <si>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</si>
  <si>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</si>
  <si>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</si>
  <si>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</si>
  <si>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</si>
  <si>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</si>
  <si>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</si>
  <si>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</si>
  <si>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</si>
  <si>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</si>
  <si>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</si>
  <si>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</si>
  <si>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</si>
  <si>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</si>
  <si>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</si>
  <si>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</si>
  <si>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</si>
  <si>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</si>
  <si>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</si>
  <si>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</si>
  <si>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</si>
  <si>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</si>
  <si>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</si>
  <si>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</si>
  <si>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</si>
  <si>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</si>
  <si>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</si>
  <si>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</si>
  <si>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</si>
  <si>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</si>
  <si>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</si>
  <si>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</si>
  <si>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</si>
  <si>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</si>
  <si>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</si>
  <si>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</si>
  <si>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</si>
  <si>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</si>
  <si>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</si>
  <si>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</si>
  <si>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</si>
  <si>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</si>
  <si>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</si>
  <si>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</si>
  <si>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</si>
  <si>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</si>
  <si>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</si>
  <si>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</si>
  <si>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</si>
  <si>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</si>
  <si>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</si>
  <si>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</si>
  <si>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</si>
  <si>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</si>
  <si>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</si>
  <si>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</si>
  <si>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</si>
  <si>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</si>
  <si>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</si>
  <si>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</si>
  <si>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</si>
  <si>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</si>
  <si>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</si>
  <si>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</si>
  <si>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</si>
  <si>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</si>
  <si>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</si>
  <si>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</si>
  <si>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</si>
  <si>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</si>
  <si>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</si>
  <si>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</si>
  <si>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</si>
  <si>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</si>
  <si>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</si>
  <si>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</si>
  <si>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</si>
  <si>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</si>
  <si>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</si>
  <si>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</si>
  <si>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</si>
  <si>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</si>
  <si>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</si>
  <si>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</si>
  <si>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</si>
  <si>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</si>
  <si>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</si>
  <si>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</si>
  <si>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</si>
  <si>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</si>
  <si>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</si>
  <si>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</si>
  <si>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</si>
  <si>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</si>
  <si>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</si>
  <si>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</si>
  <si>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</si>
  <si>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</si>
  <si>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</si>
  <si>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</si>
  <si>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</si>
  <si>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</si>
  <si>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</si>
  <si>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</si>
  <si>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</si>
  <si>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</si>
  <si>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</si>
  <si>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</si>
  <si>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</si>
  <si>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</si>
  <si>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</si>
  <si>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</si>
  <si>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</si>
  <si>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</si>
  <si>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</si>
  <si>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</si>
  <si>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</si>
  <si>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</si>
  <si>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</si>
  <si>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</si>
  <si>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</si>
  <si>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</si>
  <si>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</si>
  <si>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</si>
  <si>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</si>
  <si>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</si>
  <si>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</si>
  <si>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</si>
  <si>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</si>
  <si>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</si>
  <si>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</si>
  <si>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</si>
  <si>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</si>
  <si>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</si>
  <si>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</si>
  <si>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</si>
  <si>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</si>
  <si>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</si>
  <si>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</si>
  <si>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</si>
  <si>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</si>
  <si>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</si>
  <si>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</si>
  <si>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</si>
  <si>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</si>
  <si>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</si>
  <si>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</si>
  <si>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</si>
  <si>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</si>
  <si>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</si>
  <si>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</si>
  <si>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</si>
  <si>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</si>
  <si>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</si>
  <si>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</si>
  <si>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</si>
  <si>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</si>
  <si>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</si>
  <si>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</si>
  <si>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</si>
  <si>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</si>
  <si>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</si>
  <si>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</si>
  <si>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</si>
  <si>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</si>
  <si>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</si>
  <si>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</si>
  <si>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</si>
  <si>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</si>
  <si>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</si>
  <si>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</si>
  <si>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</si>
  <si>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</si>
  <si>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</si>
  <si>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</si>
  <si>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</si>
  <si>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</si>
  <si>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</si>
  <si>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</si>
  <si>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</si>
  <si>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</si>
  <si>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</si>
  <si>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</si>
  <si>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</si>
  <si>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</si>
  <si>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</si>
  <si>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</si>
  <si>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</si>
  <si>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</si>
  <si>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</si>
  <si>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</si>
  <si>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</si>
  <si>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</si>
  <si>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</si>
  <si>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</si>
  <si>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</si>
  <si>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</si>
  <si>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</si>
  <si>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</si>
  <si>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</si>
  <si>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</si>
  <si>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</si>
  <si>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</si>
  <si>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</si>
  <si>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</si>
  <si>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</si>
  <si>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</si>
  <si>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</si>
  <si>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</si>
  <si>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</si>
  <si>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</si>
  <si>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</si>
  <si>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</si>
  <si>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</si>
  <si>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</si>
  <si>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</si>
  <si>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</si>
  <si>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</si>
  <si>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</si>
  <si>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</si>
  <si>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</si>
  <si>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</si>
  <si>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</si>
  <si>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</si>
  <si>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</si>
  <si>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</si>
  <si>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</si>
  <si>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</si>
  <si>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</si>
  <si>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</si>
  <si>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</si>
  <si>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</si>
  <si>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</si>
  <si>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</si>
  <si>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</si>
  <si>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</si>
  <si>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</si>
  <si>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</si>
  <si>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</si>
  <si>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</si>
  <si>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</si>
  <si>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</si>
  <si>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</si>
  <si>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</si>
  <si>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</si>
  <si>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</si>
  <si>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</si>
  <si>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</si>
  <si>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</si>
  <si>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</si>
  <si>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</si>
  <si>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</si>
  <si>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</si>
  <si>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</si>
  <si>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</si>
  <si>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</si>
  <si>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</si>
  <si>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</si>
  <si>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</si>
  <si>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</si>
  <si>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</si>
  <si>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</si>
  <si>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</si>
  <si>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</si>
  <si>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</si>
  <si>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</si>
  <si>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</si>
  <si>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</si>
  <si>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</si>
  <si>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</si>
  <si>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</si>
  <si>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</si>
  <si>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</si>
  <si>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</si>
  <si>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</si>
  <si>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</si>
  <si>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</si>
  <si>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</si>
  <si>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</si>
  <si>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</si>
  <si>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</si>
  <si>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</si>
  <si>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</si>
  <si>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</si>
  <si>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</si>
  <si>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</si>
  <si>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</si>
  <si>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</si>
  <si>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</si>
  <si>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</si>
  <si>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</si>
  <si>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</si>
  <si>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</si>
  <si>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</si>
  <si>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</si>
  <si>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</si>
  <si>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</si>
  <si>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</si>
  <si>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</si>
  <si>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</si>
  <si>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</si>
  <si>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</si>
  <si>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</si>
  <si>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</si>
  <si>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</si>
  <si>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</si>
  <si>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</si>
  <si>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</si>
  <si>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</si>
  <si>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</si>
  <si>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</si>
  <si>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</si>
  <si>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</si>
  <si>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</si>
  <si>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</si>
  <si>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</si>
  <si>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</si>
  <si>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</si>
  <si>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</si>
  <si>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</si>
  <si>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</si>
  <si>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</si>
  <si>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</si>
  <si>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</si>
  <si>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</si>
  <si>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</si>
  <si>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</si>
  <si>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</si>
  <si>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</si>
  <si>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</si>
  <si>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</si>
  <si>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</si>
  <si>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</si>
  <si>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</si>
  <si>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</si>
  <si>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</si>
  <si>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</si>
  <si>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</si>
  <si>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</si>
  <si>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</si>
  <si>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</si>
  <si>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</si>
  <si>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</si>
  <si>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</si>
  <si>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</si>
  <si>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</si>
  <si>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</si>
  <si>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</si>
  <si>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</si>
  <si>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</si>
  <si>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</si>
  <si>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</si>
  <si>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</si>
  <si>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</si>
  <si>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</si>
  <si>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</si>
  <si>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</si>
  <si>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</si>
  <si>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</si>
  <si>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</si>
  <si>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</si>
  <si>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</si>
  <si>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</si>
  <si>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</si>
  <si>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</si>
  <si>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</si>
  <si>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</si>
  <si>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</si>
  <si>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</si>
  <si>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</si>
  <si>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</si>
  <si>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</si>
  <si>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</si>
  <si>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</si>
  <si>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</si>
  <si>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</si>
  <si>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</si>
  <si>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</si>
  <si>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</si>
  <si>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</si>
  <si>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</si>
  <si>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</si>
  <si>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</si>
  <si>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</si>
  <si>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</si>
  <si>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</si>
  <si>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</si>
  <si>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</si>
  <si>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</si>
  <si>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</si>
  <si>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</si>
  <si>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</si>
  <si>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</si>
  <si>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</si>
  <si>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</si>
  <si>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</si>
  <si>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</si>
  <si>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</si>
  <si>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</si>
  <si>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</si>
  <si>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</si>
  <si>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</si>
  <si>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</si>
  <si>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</si>
  <si>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</si>
  <si>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</si>
  <si>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</si>
  <si>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</si>
  <si>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</si>
  <si>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</si>
  <si>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</si>
  <si>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</si>
  <si>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</si>
  <si>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</si>
  <si>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</si>
  <si>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</si>
  <si>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</si>
  <si>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</si>
  <si>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</si>
  <si>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</si>
  <si>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</si>
  <si>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</si>
  <si>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</si>
  <si>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</si>
  <si>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</si>
  <si>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</si>
  <si>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</si>
  <si>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</si>
  <si>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</si>
  <si>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</si>
  <si>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</si>
  <si>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</si>
  <si>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</si>
  <si>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</si>
  <si>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</si>
  <si>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</si>
  <si>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</si>
  <si>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</si>
  <si>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</si>
  <si>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</si>
  <si>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</si>
  <si>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</si>
  <si>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</si>
  <si>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</si>
  <si>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</si>
  <si>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</si>
  <si>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</si>
  <si>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</si>
  <si>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</si>
  <si>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</si>
  <si>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</si>
  <si>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</si>
  <si>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</si>
  <si>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</si>
  <si>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</si>
  <si>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</si>
  <si>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</si>
  <si>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</si>
  <si>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</si>
  <si>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</si>
  <si>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</si>
  <si>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</si>
  <si>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</si>
  <si>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</si>
  <si>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</si>
  <si>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</si>
  <si>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</si>
  <si>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</si>
  <si>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</si>
  <si>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</si>
  <si>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</si>
  <si>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</si>
  <si>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</si>
  <si>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</si>
  <si>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</si>
  <si>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</si>
  <si>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</si>
  <si>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</si>
  <si>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</si>
  <si>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</si>
  <si>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</si>
  <si>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</si>
  <si>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</si>
  <si>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</si>
  <si>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</si>
  <si>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</si>
  <si>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</si>
  <si>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</si>
  <si>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</si>
  <si>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</si>
  <si>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</si>
  <si>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</si>
  <si>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</si>
  <si>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</si>
  <si>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</si>
  <si>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</si>
  <si>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</si>
  <si>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</si>
  <si>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</si>
  <si>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</si>
  <si>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</si>
  <si>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</si>
  <si>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</si>
  <si>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</si>
  <si>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</si>
  <si>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</si>
  <si>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</si>
  <si>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</si>
  <si>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</si>
  <si>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</si>
  <si>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</si>
  <si>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</si>
  <si>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</si>
  <si>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</si>
  <si>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</si>
  <si>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</si>
  <si>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</si>
  <si>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</si>
  <si>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</si>
  <si>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</si>
  <si>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</si>
  <si>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</si>
  <si>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</si>
  <si>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</si>
  <si>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</si>
  <si>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</si>
  <si>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</si>
  <si>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</si>
  <si>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</si>
  <si>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</si>
  <si>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</si>
  <si>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</si>
  <si>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</si>
  <si>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</si>
  <si>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</si>
  <si>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</si>
  <si>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</si>
  <si>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</si>
  <si>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</si>
  <si>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</si>
  <si>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</si>
  <si>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</si>
  <si>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</si>
  <si>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</si>
  <si>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</si>
  <si>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</si>
  <si>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</si>
  <si>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</si>
  <si>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</si>
  <si>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</si>
  <si>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</si>
  <si>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</si>
  <si>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</si>
  <si>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</si>
  <si>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</si>
  <si>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</si>
  <si>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</si>
  <si>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</si>
  <si>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</si>
  <si>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</si>
  <si>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</si>
  <si>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</si>
  <si>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</si>
  <si>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</si>
  <si>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</si>
  <si>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</si>
  <si>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</si>
  <si>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</si>
  <si>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</si>
  <si>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</si>
  <si>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</si>
  <si>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</si>
  <si>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</si>
  <si>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</si>
  <si>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</si>
  <si>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</si>
  <si>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</si>
  <si>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</si>
  <si>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</si>
  <si>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</si>
  <si>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</si>
  <si>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</si>
  <si>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</si>
  <si>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</si>
  <si>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</si>
  <si>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</si>
  <si>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</si>
  <si>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</si>
  <si>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</si>
  <si>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</si>
  <si>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</si>
  <si>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</si>
  <si>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</si>
  <si>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</si>
  <si>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</si>
  <si>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</si>
  <si>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</si>
  <si>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</si>
  <si>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</si>
  <si>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</si>
  <si>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</si>
  <si>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</si>
  <si>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</si>
  <si>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</si>
  <si>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</si>
  <si>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</si>
  <si>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</si>
  <si>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</si>
  <si>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</si>
  <si>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</si>
  <si>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</si>
  <si>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</si>
  <si>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</si>
  <si>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</si>
  <si>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</si>
  <si>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</si>
  <si>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</si>
  <si>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</si>
  <si>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</si>
  <si>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</si>
  <si>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</si>
  <si>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</si>
  <si>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</si>
  <si>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</si>
  <si>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</si>
  <si>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</si>
  <si>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</si>
  <si>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</si>
  <si>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</si>
  <si>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</si>
  <si>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</si>
  <si>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</si>
  <si>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</si>
  <si>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</si>
  <si>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</si>
  <si>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</si>
  <si>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</si>
  <si>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</si>
  <si>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</si>
  <si>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</si>
  <si>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</si>
  <si>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</si>
  <si>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</si>
  <si>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</si>
  <si>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</si>
  <si>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</si>
  <si>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</si>
  <si>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</si>
  <si>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</si>
  <si>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</si>
  <si>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</si>
  <si>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</si>
  <si>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</si>
  <si>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</si>
  <si>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</si>
  <si>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</si>
  <si>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</si>
  <si>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</si>
  <si>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</si>
  <si>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</si>
  <si>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</si>
  <si>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</si>
  <si>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</si>
  <si>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</si>
  <si>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</si>
  <si>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</si>
  <si>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</si>
  <si>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</si>
  <si>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</si>
  <si>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</si>
  <si>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</si>
  <si>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</si>
  <si>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</si>
  <si>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</si>
  <si>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</si>
  <si>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</si>
  <si>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</si>
  <si>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</si>
  <si>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</si>
  <si>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</si>
  <si>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</si>
  <si>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</si>
  <si>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</si>
  <si>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</si>
  <si>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</si>
  <si>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</si>
  <si>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</si>
  <si>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</si>
  <si>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</si>
  <si>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</si>
  <si>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</si>
  <si>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</si>
  <si>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</si>
  <si>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</si>
  <si>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</si>
  <si>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</si>
  <si>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</si>
  <si>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</si>
  <si>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</si>
  <si>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</si>
  <si>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</si>
  <si>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</si>
  <si>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</si>
  <si>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</si>
  <si>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</si>
  <si>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</si>
  <si>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</si>
  <si>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</si>
  <si>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</si>
  <si>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</si>
  <si>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</si>
  <si>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</si>
  <si>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</si>
  <si>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</si>
  <si>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</si>
  <si>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</si>
  <si>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</si>
  <si>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</si>
  <si>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</si>
  <si>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</si>
  <si>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</si>
  <si>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</si>
  <si>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</si>
  <si>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</si>
  <si>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</si>
  <si>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</si>
  <si>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</si>
  <si>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</si>
  <si>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</si>
  <si>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</si>
  <si>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</si>
  <si>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</si>
  <si>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</si>
  <si>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</si>
  <si>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</si>
  <si>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</si>
  <si>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</si>
  <si>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</si>
  <si>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</si>
  <si>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</si>
  <si>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</si>
  <si>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</si>
  <si>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</si>
  <si>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</si>
  <si>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</si>
  <si>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</si>
  <si>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</si>
  <si>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</si>
  <si>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</si>
  <si>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</si>
  <si>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</si>
  <si>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</si>
  <si>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</si>
  <si>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</si>
  <si>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</si>
  <si>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</si>
  <si>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</si>
  <si>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</si>
  <si>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</si>
  <si>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</si>
  <si>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</si>
  <si>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</si>
  <si>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</si>
  <si>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</si>
  <si>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</si>
  <si>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</si>
  <si>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</si>
  <si>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</si>
  <si>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</si>
  <si>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</si>
  <si>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</si>
  <si>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</si>
  <si>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</si>
  <si>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</si>
  <si>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</si>
  <si>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</si>
  <si>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</si>
  <si>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</si>
  <si>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</si>
  <si>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</si>
  <si>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</si>
  <si>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</si>
  <si>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</si>
  <si>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</si>
  <si>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</si>
  <si>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</si>
  <si>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</si>
  <si>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</si>
  <si>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</si>
  <si>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</si>
  <si>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</si>
  <si>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</si>
  <si>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</si>
  <si>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</si>
  <si>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</si>
  <si>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</si>
  <si>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</si>
  <si>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</si>
  <si>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</si>
  <si>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</si>
  <si>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</si>
  <si>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</si>
  <si>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</si>
  <si>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</si>
  <si>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</si>
  <si>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</si>
  <si>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</si>
  <si>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</si>
  <si>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</si>
  <si>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</si>
  <si>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</si>
  <si>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</si>
  <si>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</si>
  <si>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</si>
  <si>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</si>
  <si>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</si>
  <si>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</si>
  <si>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</si>
  <si>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</si>
  <si>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</si>
  <si>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</si>
  <si>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</si>
  <si>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</si>
  <si>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</si>
  <si>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</si>
  <si>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</si>
  <si>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</si>
  <si>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</si>
  <si>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</si>
  <si>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</si>
  <si>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</si>
  <si>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</si>
  <si>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</si>
  <si>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</si>
  <si>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</si>
  <si>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</si>
  <si>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</si>
  <si>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</si>
  <si>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</si>
  <si>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</si>
  <si>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</si>
  <si>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</si>
  <si>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</si>
  <si>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</si>
  <si>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</si>
  <si>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</si>
  <si>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</si>
  <si>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</si>
  <si>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</si>
  <si>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</si>
  <si>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</si>
  <si>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</si>
  <si>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</si>
  <si>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</si>
  <si>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</si>
  <si>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</si>
  <si>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</si>
  <si>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</si>
  <si>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</si>
  <si>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</si>
  <si>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</si>
  <si>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</si>
  <si>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</si>
  <si>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</si>
  <si>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</si>
  <si>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</si>
  <si>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</si>
  <si>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</si>
  <si>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</si>
  <si>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</si>
  <si>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</si>
  <si>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</si>
  <si>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</si>
  <si>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</si>
  <si>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</si>
  <si>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</si>
  <si>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</si>
  <si>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</si>
  <si>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</si>
  <si>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</si>
  <si>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</si>
  <si>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</si>
  <si>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</si>
  <si>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</si>
  <si>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</si>
  <si>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</si>
  <si>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</si>
  <si>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</si>
  <si>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</si>
  <si>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</si>
  <si>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</si>
  <si>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</si>
  <si>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</si>
  <si>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</si>
  <si>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</si>
  <si>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</si>
  <si>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</si>
  <si>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</si>
  <si>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</si>
  <si>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</si>
  <si>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</si>
  <si>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</si>
  <si>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</si>
  <si>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</si>
  <si>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</si>
  <si>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</si>
  <si>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</si>
  <si>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</si>
  <si>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</si>
  <si>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</si>
  <si>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</si>
  <si>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</si>
  <si>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</si>
  <si>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</si>
  <si>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</si>
  <si>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</si>
  <si>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</si>
  <si>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</si>
  <si>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</si>
  <si>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</si>
  <si>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</si>
  <si>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</si>
  <si>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</si>
  <si>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</si>
  <si>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</si>
  <si>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</si>
  <si>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</si>
  <si>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</si>
  <si>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</si>
  <si>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</si>
  <si>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</si>
  <si>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</si>
  <si>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</si>
  <si>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</si>
  <si>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</si>
  <si>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</si>
  <si>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</si>
  <si>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</si>
  <si>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</si>
  <si>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</si>
  <si>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</si>
  <si>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</si>
  <si>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</si>
  <si>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</si>
  <si>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</si>
  <si>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</si>
  <si>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</si>
  <si>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</si>
  <si>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</si>
  <si>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</si>
  <si>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</si>
  <si>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</si>
  <si>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</si>
  <si>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</si>
  <si>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</si>
  <si>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</si>
  <si>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</si>
  <si>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</si>
  <si>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</si>
  <si>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</si>
  <si>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</si>
  <si>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</si>
  <si>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</si>
  <si>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</si>
  <si>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</si>
  <si>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</si>
  <si>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</si>
  <si>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</si>
  <si>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</si>
  <si>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</si>
  <si>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</si>
  <si>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</si>
  <si>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</si>
  <si>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</si>
  <si>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</si>
  <si>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</si>
  <si>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</si>
  <si>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</si>
  <si>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</si>
  <si>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</si>
  <si>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</si>
  <si>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</si>
  <si>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</si>
  <si>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</si>
  <si>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</si>
  <si>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</si>
  <si>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</si>
  <si>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</si>
  <si>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</si>
  <si>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</si>
  <si>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</si>
  <si>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</si>
  <si>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</si>
  <si>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</si>
  <si>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</si>
  <si>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</si>
  <si>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</si>
  <si>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</si>
  <si>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</si>
  <si>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</si>
  <si>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</si>
  <si>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</si>
  <si>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</si>
  <si>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</si>
  <si>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</si>
  <si>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</si>
  <si>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</si>
  <si>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</si>
  <si>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</si>
  <si>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</si>
  <si>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</si>
  <si>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</si>
  <si>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</si>
  <si>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</si>
  <si>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</si>
  <si>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</si>
  <si>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</si>
  <si>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</si>
  <si>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</si>
  <si>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</si>
  <si>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</si>
  <si>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</si>
  <si>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</si>
  <si>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</si>
  <si>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</si>
  <si>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</si>
  <si>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</si>
  <si>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</si>
  <si>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</si>
  <si>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</si>
  <si>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</si>
  <si>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</si>
  <si>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</si>
  <si>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</si>
  <si>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</si>
  <si>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</si>
  <si>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</si>
  <si>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</si>
  <si>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</si>
  <si>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</si>
  <si>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</si>
  <si>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</si>
  <si>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</si>
  <si>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</si>
  <si>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</si>
  <si>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</si>
  <si>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</si>
  <si>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</si>
  <si>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</si>
  <si>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</si>
  <si>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</si>
  <si>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</si>
  <si>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</si>
  <si>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</si>
  <si>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</si>
  <si>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</si>
  <si>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</si>
  <si>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</si>
  <si>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</si>
  <si>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</si>
  <si>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</si>
  <si>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</si>
  <si>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</si>
  <si>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</si>
  <si>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</si>
  <si>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</si>
  <si>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</si>
  <si>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</si>
  <si>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</si>
  <si>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</si>
  <si>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</si>
  <si>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</si>
  <si>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</si>
  <si>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</si>
  <si>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</si>
  <si>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</si>
  <si>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</si>
  <si>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</si>
  <si>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</si>
  <si>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</si>
  <si>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</si>
  <si>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</si>
  <si>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</si>
  <si>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</si>
  <si>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</si>
  <si>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</si>
  <si>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</si>
  <si>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</si>
  <si>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</si>
  <si>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</si>
  <si>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</si>
  <si>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</si>
  <si>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</si>
  <si>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</si>
  <si>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</si>
  <si>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</si>
  <si>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</si>
  <si>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</si>
  <si>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</si>
  <si>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</si>
  <si>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</si>
  <si>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</si>
  <si>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</si>
  <si>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</si>
  <si>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</si>
  <si>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</si>
  <si>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</si>
  <si>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</si>
  <si>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</si>
  <si>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</si>
  <si>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</si>
  <si>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</si>
  <si>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</si>
  <si>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</si>
  <si>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</si>
  <si>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</si>
  <si>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</si>
  <si>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</si>
  <si>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</si>
  <si>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</si>
  <si>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</si>
  <si>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</si>
  <si>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</si>
  <si>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</si>
  <si>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</si>
  <si>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</si>
  <si>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</si>
  <si>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</si>
  <si>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</si>
  <si>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</si>
  <si>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</si>
  <si>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</si>
  <si>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</si>
  <si>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</si>
  <si>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</si>
  <si>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</si>
  <si>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</si>
  <si>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</si>
  <si>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</si>
  <si>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</si>
  <si>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</si>
  <si>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</si>
  <si>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</si>
  <si>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</si>
  <si>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</si>
  <si>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</si>
  <si>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</si>
  <si>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</si>
  <si>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</si>
  <si>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</si>
  <si>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</si>
  <si>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</si>
  <si>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</si>
  <si>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</si>
  <si>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</si>
  <si>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</si>
  <si>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</si>
  <si>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</si>
  <si>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</si>
  <si>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</si>
  <si>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</si>
  <si>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</si>
  <si>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</si>
  <si>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</si>
  <si>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</si>
  <si>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</si>
  <si>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</si>
  <si>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</si>
  <si>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</si>
  <si>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</si>
  <si>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</si>
  <si>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</si>
  <si>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</si>
  <si>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</si>
  <si>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</si>
  <si>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</si>
  <si>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</si>
  <si>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</si>
  <si>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</si>
  <si>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</si>
  <si>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</si>
  <si>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</si>
  <si>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</si>
  <si>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</si>
  <si>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</si>
  <si>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</si>
  <si>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</si>
  <si>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</si>
  <si>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</si>
  <si>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</si>
  <si>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</si>
  <si>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</si>
  <si>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</si>
  <si>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</si>
  <si>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</si>
  <si>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</si>
  <si>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</si>
  <si>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</si>
  <si>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</si>
  <si>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</si>
  <si>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</si>
  <si>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</si>
  <si>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</si>
  <si>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</si>
  <si>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</si>
  <si>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</si>
  <si>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</si>
  <si>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</si>
  <si>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</si>
  <si>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</si>
  <si>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</si>
  <si>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</si>
  <si>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</si>
  <si>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</si>
  <si>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</si>
  <si>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</si>
  <si>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</si>
  <si>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</si>
  <si>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</si>
  <si>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</si>
  <si>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</si>
  <si>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</si>
  <si>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</si>
  <si>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</si>
  <si>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</si>
  <si>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</si>
  <si>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</si>
  <si>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</si>
  <si>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</si>
  <si>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</si>
  <si>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</si>
  <si>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</si>
  <si>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</si>
  <si>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</si>
  <si>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</si>
  <si>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</si>
  <si>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</si>
  <si>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</si>
  <si>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</si>
  <si>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</si>
  <si>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</si>
  <si>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</si>
  <si>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</si>
  <si>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</si>
  <si>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</si>
  <si>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</si>
  <si>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</si>
  <si>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</si>
  <si>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</si>
  <si>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</si>
  <si>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</si>
  <si>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</si>
  <si>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</si>
  <si>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</si>
  <si>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</si>
  <si>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</si>
  <si>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</si>
  <si>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</si>
  <si>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</si>
  <si>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</si>
  <si>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</si>
  <si>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</si>
  <si>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</si>
  <si>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</si>
  <si>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</si>
  <si>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</si>
  <si>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</si>
  <si>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</si>
  <si>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</si>
  <si>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</si>
  <si>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</si>
  <si>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</si>
  <si>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</si>
  <si>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</si>
  <si>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</si>
  <si>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</si>
  <si>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</si>
  <si>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</si>
  <si>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</si>
  <si>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</si>
  <si>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</si>
  <si>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</si>
  <si>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</si>
  <si>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</si>
  <si>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</si>
  <si>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</si>
  <si>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</si>
  <si>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</si>
  <si>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</si>
  <si>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</si>
  <si>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</si>
  <si>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</si>
  <si>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</si>
  <si>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</si>
  <si>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</si>
  <si>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</si>
  <si>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</si>
  <si>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</si>
  <si>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</si>
  <si>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</si>
  <si>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</si>
  <si>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</si>
  <si>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</si>
  <si>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</si>
  <si>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</si>
  <si>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</si>
  <si>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</si>
  <si>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</si>
  <si>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</si>
  <si>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</si>
  <si>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</si>
  <si>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</si>
  <si>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</si>
  <si>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</si>
  <si>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</si>
  <si>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</si>
  <si>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</si>
  <si>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</si>
  <si>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</si>
  <si>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</si>
  <si>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</si>
  <si>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</si>
  <si>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</si>
  <si>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</si>
  <si>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</si>
  <si>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</si>
  <si>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</si>
  <si>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</si>
  <si>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</si>
  <si>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</si>
  <si>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</si>
  <si>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</si>
  <si>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</si>
  <si>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</si>
  <si>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</si>
  <si>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</si>
  <si>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</si>
  <si>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</si>
  <si>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</si>
  <si>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</si>
  <si>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</si>
  <si>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</si>
  <si>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</si>
  <si>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</si>
  <si>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</si>
  <si>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</si>
  <si>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</si>
  <si>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</si>
  <si>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</si>
  <si>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</si>
  <si>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</si>
  <si>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</si>
  <si>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</si>
  <si>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</si>
  <si>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</si>
  <si>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</si>
  <si>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</si>
  <si>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</si>
  <si>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</si>
  <si>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</si>
  <si>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</si>
  <si>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</si>
  <si>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</si>
  <si>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</si>
  <si>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</si>
  <si>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</si>
  <si>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</si>
  <si>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</si>
  <si>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</si>
  <si>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</si>
  <si>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</si>
  <si>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</si>
  <si>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</si>
  <si>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</si>
  <si>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</si>
  <si>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</si>
  <si>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</si>
  <si>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</si>
  <si>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</si>
  <si>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</si>
  <si>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</si>
  <si>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</si>
  <si>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</si>
  <si>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</si>
  <si>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</si>
  <si>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</si>
  <si>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</si>
  <si>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</si>
  <si>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</si>
  <si>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</si>
  <si>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</si>
  <si>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</si>
  <si>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</si>
  <si>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</si>
  <si>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</si>
  <si>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</si>
  <si>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</si>
  <si>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</si>
  <si>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</si>
  <si>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</si>
  <si>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</si>
  <si>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</si>
  <si>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</si>
  <si>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</si>
  <si>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</si>
  <si>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</si>
  <si>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</si>
  <si>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</si>
  <si>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</si>
  <si>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</si>
  <si>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</si>
  <si>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</si>
  <si>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</si>
  <si>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</si>
  <si>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</si>
  <si>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</si>
  <si>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</si>
  <si>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</si>
  <si>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</si>
  <si>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</si>
  <si>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</si>
  <si>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</si>
  <si>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</si>
  <si>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</si>
  <si>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</si>
  <si>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</si>
  <si>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</si>
  <si>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</si>
  <si>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</si>
  <si>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</si>
  <si>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</si>
  <si>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</si>
  <si>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</si>
  <si>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</si>
  <si>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</si>
  <si>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</si>
  <si>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</si>
  <si>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</si>
  <si>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</si>
  <si>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</si>
  <si>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</si>
  <si>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</si>
  <si>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</si>
  <si>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</si>
  <si>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</si>
  <si>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</si>
  <si>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</si>
  <si>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</si>
  <si>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</si>
  <si>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</si>
  <si>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</si>
  <si>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</si>
  <si>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</si>
  <si>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</si>
  <si>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</si>
  <si>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</si>
  <si>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</si>
  <si>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</si>
  <si>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</si>
  <si>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</si>
  <si>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</si>
  <si>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</si>
  <si>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</si>
  <si>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</si>
  <si>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</si>
  <si>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</si>
  <si>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</si>
  <si>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</si>
  <si>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</si>
  <si>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</si>
  <si>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</si>
  <si>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</si>
  <si>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</si>
  <si>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</si>
  <si>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</si>
  <si>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</si>
  <si>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</si>
  <si>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</si>
  <si>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</si>
  <si>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</si>
  <si>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</si>
  <si>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</si>
  <si>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</si>
  <si>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</si>
  <si>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</si>
  <si>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</si>
  <si>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</si>
  <si>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</si>
  <si>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</si>
  <si>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</si>
  <si>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</si>
  <si>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</si>
  <si>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</si>
  <si>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</si>
  <si>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</si>
  <si>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</si>
  <si>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</si>
  <si>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</si>
  <si>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</si>
  <si>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</si>
  <si>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</si>
  <si>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</si>
  <si>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</si>
  <si>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</si>
  <si>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</si>
  <si>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</si>
  <si>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</si>
  <si>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</si>
  <si>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</si>
  <si>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</si>
  <si>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</si>
  <si>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</si>
  <si>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</si>
  <si>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</si>
  <si>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</si>
  <si>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</si>
  <si>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</si>
  <si>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</si>
  <si>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</si>
  <si>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</si>
  <si>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</si>
  <si>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</si>
  <si>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</si>
  <si>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</si>
  <si>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</si>
  <si>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</si>
  <si>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</si>
  <si>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</si>
  <si>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</si>
  <si>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</si>
  <si>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</si>
  <si>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</si>
  <si>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</si>
  <si>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</si>
  <si>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</si>
  <si>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</si>
  <si>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</si>
  <si>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</si>
  <si>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</si>
  <si>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</si>
  <si>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</si>
  <si>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</si>
  <si>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</si>
  <si>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</si>
  <si>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</si>
  <si>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</si>
  <si>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</si>
  <si>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</si>
  <si>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</si>
  <si>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</si>
  <si>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</si>
  <si>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</si>
  <si>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</si>
  <si>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</si>
  <si>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</si>
  <si>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</si>
  <si>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</si>
  <si>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</si>
  <si>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</si>
  <si>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</si>
  <si>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</si>
  <si>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</si>
  <si>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</si>
  <si>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</si>
  <si>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</si>
  <si>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</si>
  <si>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</si>
  <si>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</si>
  <si>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</si>
  <si>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</si>
  <si>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</si>
  <si>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</si>
  <si>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</si>
  <si>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</si>
  <si>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</si>
  <si>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</si>
  <si>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</si>
  <si>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</si>
  <si>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</si>
  <si>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</si>
  <si>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</si>
  <si>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</si>
  <si>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</si>
  <si>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</si>
  <si>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</si>
  <si>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</si>
  <si>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</si>
  <si>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</si>
  <si>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</si>
  <si>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</si>
  <si>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</si>
  <si>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</si>
  <si>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</si>
  <si>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</si>
  <si>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</si>
  <si>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</si>
  <si>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</si>
  <si>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</si>
  <si>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</si>
  <si>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</si>
  <si>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</si>
  <si>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</si>
  <si>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</si>
  <si>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</si>
  <si>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</si>
  <si>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</si>
  <si>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</si>
  <si>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</si>
  <si>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</si>
  <si>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</si>
  <si>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</si>
  <si>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</si>
  <si>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</si>
  <si>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</si>
  <si>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</si>
  <si>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</si>
  <si>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</si>
  <si>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</si>
  <si>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</si>
  <si>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</si>
  <si>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</si>
  <si>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</si>
  <si>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</si>
  <si>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</si>
  <si>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</si>
  <si>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</si>
  <si>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</si>
  <si>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</si>
  <si>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</si>
  <si>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</si>
  <si>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</si>
  <si>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</si>
  <si>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</si>
  <si>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</si>
  <si>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</si>
  <si>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</si>
  <si>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</si>
  <si>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</si>
  <si>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</si>
  <si>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</si>
  <si>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</si>
  <si>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</si>
  <si>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</si>
  <si>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</si>
  <si>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</si>
  <si>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</si>
  <si>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</si>
  <si>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</si>
  <si>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</si>
  <si>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</si>
  <si>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</si>
  <si>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</si>
  <si>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</si>
  <si>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</si>
  <si>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</si>
  <si>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</si>
  <si>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</si>
  <si>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</si>
  <si>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</si>
  <si>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</si>
  <si>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</si>
  <si>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</si>
  <si>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</si>
  <si>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</si>
  <si>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</si>
  <si>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</si>
  <si>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</si>
  <si>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</si>
  <si>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</si>
  <si>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</si>
  <si>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</si>
  <si>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</si>
  <si>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</si>
  <si>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</si>
  <si>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</si>
  <si>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</si>
  <si>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</si>
  <si>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</si>
  <si>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</si>
  <si>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</si>
  <si>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</si>
  <si>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</si>
  <si>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</si>
  <si>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</si>
  <si>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</si>
  <si>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</si>
  <si>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</si>
  <si>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</si>
  <si>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</si>
  <si>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</si>
  <si>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</si>
  <si>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</si>
  <si>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</si>
  <si>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</si>
  <si>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</si>
  <si>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</si>
  <si>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</si>
  <si>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</si>
  <si>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</si>
  <si>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</si>
  <si>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</si>
  <si>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</si>
  <si>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</si>
  <si>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</si>
  <si>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</si>
  <si>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</si>
  <si>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</si>
  <si>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</si>
  <si>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</si>
  <si>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</si>
  <si>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</si>
  <si>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</si>
  <si>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</si>
  <si>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</si>
  <si>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</si>
  <si>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</si>
  <si>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</si>
  <si>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</si>
  <si>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</si>
  <si>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</si>
  <si>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</si>
  <si>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</si>
  <si>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</si>
  <si>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</si>
  <si>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</si>
  <si>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</si>
  <si>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</si>
  <si>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</si>
  <si>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</si>
  <si>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</si>
  <si>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</si>
  <si>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</si>
  <si>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</si>
  <si>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</si>
  <si>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</si>
  <si>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</si>
  <si>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</si>
  <si>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</si>
  <si>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</si>
  <si>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</si>
  <si>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</si>
  <si>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</si>
  <si>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</si>
  <si>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</si>
  <si>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</si>
  <si>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</si>
  <si>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</si>
  <si>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</si>
  <si>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</si>
  <si>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</si>
  <si>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</si>
  <si>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</si>
  <si>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</si>
  <si>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</si>
  <si>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</si>
  <si>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</si>
  <si>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</si>
  <si>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</si>
  <si>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</si>
  <si>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</si>
  <si>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</si>
  <si>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</si>
  <si>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</si>
  <si>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</si>
  <si>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</si>
  <si>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</si>
  <si>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</si>
  <si>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</si>
  <si>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</si>
  <si>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</si>
  <si>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</si>
  <si>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</si>
  <si>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</si>
  <si>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</si>
  <si>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</si>
  <si>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</si>
  <si>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</si>
  <si>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</si>
  <si>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</si>
  <si>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</si>
  <si>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</si>
  <si>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</si>
  <si>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</si>
  <si>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</si>
  <si>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</si>
  <si>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</si>
  <si>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</si>
  <si>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</si>
  <si>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</si>
  <si>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</si>
  <si>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</si>
  <si>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</si>
  <si>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</si>
  <si>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</si>
  <si>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</si>
  <si>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</si>
  <si>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</si>
  <si>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</si>
  <si>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</si>
  <si>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</si>
  <si>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</si>
  <si>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</si>
  <si>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</si>
  <si>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</si>
  <si>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</si>
  <si>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</si>
  <si>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</si>
  <si>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</si>
  <si>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</si>
  <si>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</si>
  <si>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</si>
  <si>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</si>
  <si>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</si>
  <si>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</si>
  <si>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</si>
  <si>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</si>
  <si>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</si>
  <si>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</si>
  <si>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</si>
  <si>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</si>
  <si>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</si>
  <si>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</si>
  <si>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</si>
  <si>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</si>
  <si>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</si>
  <si>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</si>
  <si>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</si>
  <si>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</si>
  <si>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</si>
  <si>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</si>
  <si>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</si>
  <si>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</si>
  <si>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</si>
  <si>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</si>
  <si>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</si>
  <si>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</si>
  <si>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</si>
  <si>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</si>
  <si>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</si>
  <si>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</si>
  <si>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</si>
  <si>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</si>
  <si>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</si>
  <si>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</si>
  <si>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</si>
  <si>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</si>
  <si>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</si>
  <si>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</si>
  <si>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</si>
  <si>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</si>
  <si>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</si>
  <si>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</si>
  <si>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</si>
  <si>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</si>
  <si>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</si>
  <si>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</si>
  <si>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</si>
  <si>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</si>
  <si>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</si>
  <si>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</si>
  <si>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</si>
  <si>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</si>
  <si>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</si>
  <si>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</si>
  <si>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</si>
  <si>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</si>
  <si>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</si>
  <si>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</si>
  <si>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</si>
  <si>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</si>
  <si>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</si>
  <si>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</si>
  <si>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</si>
  <si>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</si>
  <si>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</si>
  <si>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</si>
  <si>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</si>
  <si>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</si>
  <si>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</si>
  <si>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</si>
  <si>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</si>
  <si>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</si>
  <si>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</si>
  <si>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</si>
  <si>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</si>
  <si>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</si>
  <si>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</si>
  <si>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</si>
  <si>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</si>
  <si>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</si>
  <si>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</si>
  <si>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</si>
  <si>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</si>
  <si>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</si>
  <si>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</si>
  <si>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</si>
  <si>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</si>
  <si>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</si>
  <si>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</si>
  <si>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</si>
  <si>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</si>
  <si>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</si>
  <si>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</si>
  <si>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</si>
  <si>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</si>
  <si>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</si>
  <si>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</si>
  <si>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</si>
  <si>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</si>
  <si>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</si>
  <si>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</si>
  <si>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</si>
  <si>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</si>
  <si>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</si>
  <si>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</si>
  <si>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</si>
  <si>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</si>
  <si>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</si>
  <si>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</si>
  <si>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</si>
  <si>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</si>
  <si>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</si>
  <si>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</si>
  <si>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</si>
  <si>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</si>
  <si>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</si>
  <si>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</si>
  <si>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</si>
  <si>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</si>
  <si>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</si>
  <si>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</si>
  <si>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</si>
  <si>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</si>
  <si>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</si>
  <si>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</si>
  <si>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</si>
  <si>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</si>
  <si>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</si>
  <si>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</si>
  <si>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</si>
  <si>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</si>
  <si>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</si>
  <si>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</si>
  <si>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</si>
  <si>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</si>
  <si>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</si>
  <si>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</si>
  <si>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</si>
  <si>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</si>
  <si>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</si>
  <si>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</si>
  <si>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</si>
  <si>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</si>
  <si>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</si>
  <si>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</si>
  <si>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</si>
  <si>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</si>
  <si>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</si>
  <si>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</si>
  <si>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</si>
  <si>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</si>
  <si>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</si>
  <si>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</si>
  <si>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</si>
  <si>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</si>
  <si>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</si>
  <si>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</si>
  <si>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</si>
  <si>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</si>
  <si>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</si>
  <si>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</si>
  <si>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</si>
  <si>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</si>
  <si>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</si>
  <si>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</si>
  <si>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</si>
  <si>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</si>
  <si>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</si>
  <si>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</si>
  <si>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</si>
  <si>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</si>
  <si>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</si>
  <si>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</si>
  <si>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</si>
  <si>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</si>
  <si>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</si>
  <si>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</si>
  <si>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</si>
  <si>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</si>
  <si>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</si>
  <si>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</si>
  <si>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</si>
  <si>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</si>
  <si>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</si>
  <si>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</si>
  <si>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</si>
  <si>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</si>
  <si>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</si>
  <si>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</si>
  <si>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</si>
  <si>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</si>
  <si>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</si>
  <si>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</si>
  <si>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</si>
  <si>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</si>
  <si>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</si>
  <si>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</si>
  <si>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</si>
  <si>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</si>
  <si>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</si>
  <si>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</si>
  <si>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</si>
  <si>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</si>
  <si>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</si>
  <si>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</si>
  <si>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</si>
  <si>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</si>
  <si>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</si>
  <si>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</si>
  <si>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</si>
  <si>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</si>
  <si>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</si>
  <si>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</si>
  <si>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</si>
  <si>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</si>
  <si>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</si>
  <si>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</si>
  <si>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</si>
  <si>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</si>
  <si>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</si>
  <si>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</si>
  <si>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</si>
  <si>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</si>
  <si>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</si>
  <si>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</si>
  <si>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</si>
  <si>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</si>
  <si>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</si>
  <si>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</si>
  <si>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</si>
  <si>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</si>
  <si>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</si>
  <si>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</si>
  <si>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</si>
  <si>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</si>
  <si>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</si>
  <si>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</si>
  <si>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</si>
  <si>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</si>
  <si>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</si>
  <si>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</si>
  <si>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</si>
  <si>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</si>
  <si>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</si>
  <si>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</si>
  <si>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</si>
  <si>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</si>
  <si>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</si>
  <si>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</si>
  <si>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</si>
  <si>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</si>
  <si>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</si>
  <si>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</si>
  <si>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</si>
  <si>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</si>
  <si>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</si>
  <si>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</si>
  <si>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</si>
  <si>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</si>
  <si>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</si>
  <si>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</si>
  <si>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</si>
  <si>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</si>
  <si>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</si>
  <si>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</si>
  <si>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</si>
  <si>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</si>
  <si>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</si>
  <si>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</si>
  <si>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</si>
  <si>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</si>
  <si>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</si>
  <si>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</si>
  <si>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</si>
  <si>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</si>
  <si>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</si>
  <si>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</si>
  <si>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</si>
  <si>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</si>
  <si>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</si>
  <si>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</si>
  <si>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</si>
  <si>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</si>
  <si>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</si>
  <si>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</si>
  <si>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</si>
  <si>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</si>
  <si>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</si>
  <si>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</si>
  <si>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</si>
  <si>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</si>
  <si>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</si>
  <si>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</si>
  <si>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</si>
  <si>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</si>
  <si>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</si>
  <si>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</si>
  <si>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</si>
  <si>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</si>
  <si>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</si>
  <si>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</si>
  <si>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</si>
  <si>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</si>
  <si>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</si>
  <si>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</si>
  <si>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</si>
  <si>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</si>
  <si>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</si>
  <si>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</si>
  <si>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</si>
  <si>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</si>
  <si>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</si>
  <si>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</si>
  <si>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</si>
  <si>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</si>
  <si>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</si>
  <si>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</si>
  <si>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</si>
  <si>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</si>
  <si>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</si>
  <si>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</si>
  <si>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</si>
  <si>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</si>
  <si>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</si>
  <si>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</si>
  <si>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</si>
  <si>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</si>
  <si>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</si>
  <si>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</si>
  <si>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</si>
  <si>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</si>
  <si>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</si>
  <si>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</si>
  <si>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</si>
  <si>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</si>
  <si>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</si>
  <si>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</si>
  <si>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</si>
  <si>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</si>
  <si>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</si>
  <si>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</si>
  <si>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</si>
  <si>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</si>
  <si>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</si>
  <si>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</si>
  <si>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</si>
  <si>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</si>
  <si>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</si>
  <si>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</si>
  <si>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</si>
  <si>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</si>
  <si>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</si>
  <si>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</si>
  <si>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</si>
  <si>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</si>
  <si>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</si>
  <si>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</si>
  <si>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</si>
  <si>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</si>
  <si>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</si>
  <si>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</si>
  <si>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</si>
  <si>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</si>
  <si>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</si>
  <si>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</si>
  <si>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</si>
  <si>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</si>
  <si>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</si>
  <si>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</si>
  <si>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</si>
  <si>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</si>
  <si>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</si>
  <si>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</si>
  <si>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</si>
  <si>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</si>
  <si>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</si>
  <si>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</si>
  <si>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</si>
  <si>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</si>
  <si>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</si>
  <si>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</si>
  <si>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</si>
  <si>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</si>
  <si>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</si>
  <si>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</si>
  <si>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</si>
  <si>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</si>
  <si>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</si>
  <si>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</si>
  <si>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</si>
  <si>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</si>
  <si>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</si>
  <si>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</si>
  <si>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</si>
  <si>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</si>
  <si>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</si>
  <si>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</si>
  <si>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</si>
  <si>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</si>
  <si>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</si>
  <si>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</si>
  <si>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</si>
  <si>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</si>
  <si>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</si>
  <si>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</si>
  <si>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</si>
  <si>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</si>
  <si>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</si>
  <si>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</si>
  <si>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</si>
  <si>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</si>
  <si>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</si>
  <si>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</si>
  <si>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</si>
  <si>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</si>
  <si>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</si>
  <si>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</si>
  <si>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</si>
  <si>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</si>
  <si>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</si>
  <si>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</si>
  <si>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</si>
  <si>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</si>
  <si>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</si>
  <si>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</si>
  <si>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</si>
  <si>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</si>
  <si>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</si>
  <si>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</si>
  <si>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</si>
  <si>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</si>
  <si>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</si>
  <si>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</si>
  <si>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</si>
  <si>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</si>
  <si>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</si>
  <si>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</si>
  <si>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</si>
  <si>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</si>
  <si>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</si>
  <si>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</si>
  <si>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</si>
  <si>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</si>
  <si>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</si>
  <si>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</si>
  <si>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</si>
  <si>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</si>
  <si>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</si>
  <si>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</si>
  <si>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</si>
  <si>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</si>
  <si>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</si>
  <si>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</si>
  <si>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</si>
  <si>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</si>
  <si>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</si>
  <si>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</si>
  <si>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</si>
  <si>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</si>
  <si>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</si>
  <si>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</si>
  <si>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</si>
  <si>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</si>
  <si>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</si>
  <si>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</si>
  <si>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</si>
  <si>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</si>
  <si>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</si>
  <si>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</si>
  <si>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</si>
  <si>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</si>
  <si>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</si>
  <si>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</si>
  <si>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</si>
  <si>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</si>
  <si>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</si>
  <si>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</si>
  <si>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</si>
  <si>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</si>
  <si>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</si>
  <si>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</si>
  <si>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</si>
  <si>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</si>
  <si>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</si>
  <si>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</si>
  <si>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</si>
  <si>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</si>
  <si>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</si>
  <si>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</si>
  <si>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</si>
  <si>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</si>
  <si>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</si>
  <si>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</si>
  <si>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</si>
  <si>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</si>
  <si>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</si>
  <si>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</si>
  <si>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</si>
  <si>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</si>
  <si>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</si>
  <si>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</si>
  <si>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</si>
  <si>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</si>
  <si>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</si>
  <si>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</si>
  <si>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</si>
  <si>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</si>
  <si>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</si>
  <si>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</si>
  <si>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</si>
  <si>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</si>
  <si>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</si>
  <si>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</si>
  <si>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</si>
  <si>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</si>
  <si>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</si>
  <si>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</si>
  <si>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</si>
  <si>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</si>
  <si>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</si>
  <si>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</si>
  <si>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</si>
  <si>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</si>
  <si>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</si>
  <si>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</si>
  <si>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</si>
  <si>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</si>
  <si>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</si>
  <si>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</si>
  <si>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</si>
  <si>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</si>
  <si>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</si>
  <si>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</si>
  <si>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</si>
  <si>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</si>
  <si>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</si>
  <si>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</si>
  <si>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</si>
  <si>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</si>
  <si>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</si>
  <si>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</si>
  <si>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</si>
  <si>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</si>
  <si>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</si>
  <si>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</si>
  <si>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</si>
  <si>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</si>
  <si>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</si>
  <si>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</si>
  <si>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</si>
  <si>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</si>
  <si>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</si>
  <si>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</si>
  <si>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</si>
  <si>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</si>
  <si>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</si>
  <si>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</si>
  <si>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</si>
  <si>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</si>
  <si>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</si>
  <si>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</si>
  <si>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</si>
  <si>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</si>
  <si>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</si>
  <si>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</si>
  <si>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</si>
  <si>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</si>
  <si>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</si>
  <si>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</si>
  <si>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</si>
  <si>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</si>
  <si>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</si>
  <si>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</si>
  <si>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</si>
  <si>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</si>
  <si>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</si>
  <si>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</si>
  <si>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</si>
  <si>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</si>
  <si>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</si>
  <si>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</si>
  <si>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</si>
  <si>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</si>
  <si>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</si>
  <si>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</si>
  <si>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</si>
  <si>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</si>
  <si>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</si>
  <si>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</si>
  <si>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</si>
  <si>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</si>
  <si>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</si>
  <si>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</si>
  <si>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</si>
  <si>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</si>
  <si>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</si>
  <si>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</si>
  <si>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</si>
  <si>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</si>
  <si>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</si>
  <si>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</si>
  <si>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</si>
  <si>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</si>
  <si>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</si>
  <si>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</si>
  <si>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</si>
  <si>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</si>
  <si>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</si>
  <si>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</si>
  <si>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</si>
  <si>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</si>
  <si>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</si>
  <si>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</si>
  <si>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</si>
  <si>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</si>
  <si>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</si>
  <si>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</si>
  <si>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</si>
  <si>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</si>
  <si>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</si>
  <si>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</si>
  <si>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</si>
  <si>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</si>
  <si>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</si>
  <si>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</si>
  <si>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</si>
  <si>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</si>
  <si>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</si>
  <si>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</si>
  <si>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</si>
  <si>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</si>
  <si>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</si>
  <si>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</si>
  <si>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</si>
  <si>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</si>
  <si>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</si>
  <si>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</si>
  <si>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</si>
  <si>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</si>
  <si>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</si>
  <si>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</si>
  <si>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</si>
  <si>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</si>
  <si>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</si>
  <si>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</si>
  <si>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</si>
  <si>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</si>
  <si>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</si>
  <si>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</si>
  <si>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</si>
  <si>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</si>
  <si>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</si>
  <si>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</si>
  <si>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</si>
  <si>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</si>
  <si>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</si>
  <si>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</si>
  <si>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</si>
  <si>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</si>
  <si>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</si>
  <si>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</si>
  <si>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</si>
  <si>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</si>
  <si>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</si>
  <si>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</si>
  <si>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</si>
  <si>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</si>
  <si>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</si>
  <si>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</si>
  <si>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</si>
  <si>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</si>
  <si>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</si>
  <si>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</si>
  <si>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</si>
  <si>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</si>
  <si>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</si>
  <si>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</si>
  <si>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</si>
  <si>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</si>
  <si>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</si>
  <si>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</si>
  <si>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</si>
  <si>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</si>
  <si>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</si>
  <si>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</si>
  <si>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</si>
  <si>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</si>
  <si>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</si>
  <si>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</si>
  <si>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</si>
  <si>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</si>
  <si>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</si>
  <si>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</si>
  <si>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</si>
  <si>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</si>
  <si>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</si>
  <si>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</si>
  <si>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</si>
  <si>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</si>
  <si>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</si>
  <si>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</si>
  <si>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</si>
  <si>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</si>
  <si>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</si>
  <si>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</si>
  <si>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</si>
  <si>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</si>
  <si>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</si>
  <si>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</si>
  <si>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</si>
  <si>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</si>
  <si>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</si>
  <si>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</si>
  <si>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</si>
  <si>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</si>
  <si>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</si>
  <si>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</si>
  <si>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</si>
  <si>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</si>
  <si>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</si>
  <si>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</si>
  <si>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</si>
  <si>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</si>
  <si>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</si>
  <si>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</si>
  <si>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</si>
  <si>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</si>
  <si>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</si>
  <si>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</si>
  <si>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</si>
  <si>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</si>
  <si>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</si>
  <si>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</si>
  <si>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</si>
  <si>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</si>
  <si>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</si>
  <si>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</si>
  <si>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</si>
  <si>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</si>
  <si>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</si>
  <si>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</si>
  <si>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</si>
  <si>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</si>
  <si>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</si>
  <si>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</si>
  <si>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</si>
  <si>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</si>
  <si>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</si>
  <si>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</si>
  <si>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</si>
  <si>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</si>
  <si>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</si>
  <si>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</si>
  <si>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</si>
  <si>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</si>
  <si>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</si>
  <si>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</si>
  <si>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</si>
  <si>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</si>
  <si>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</si>
  <si>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</si>
  <si>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</si>
  <si>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</si>
  <si>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</si>
  <si>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</si>
  <si>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</si>
  <si>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</si>
  <si>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</si>
  <si>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</si>
  <si>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</si>
  <si>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</si>
  <si>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</si>
  <si>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</si>
  <si>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</si>
  <si>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</si>
  <si>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</si>
  <si>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</si>
  <si>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</si>
  <si>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</si>
  <si>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</si>
  <si>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</si>
  <si>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</si>
  <si>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</si>
  <si>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</si>
  <si>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</si>
  <si>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</si>
  <si>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</si>
  <si>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</si>
  <si>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</si>
  <si>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</si>
  <si>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</si>
  <si>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</si>
  <si>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</si>
  <si>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</si>
  <si>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</si>
  <si>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</si>
  <si>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</si>
  <si>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</si>
  <si>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</si>
  <si>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</si>
  <si>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</si>
  <si>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</si>
  <si>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</si>
  <si>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</si>
  <si>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</si>
  <si>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</si>
  <si>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</si>
  <si>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</si>
  <si>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</si>
  <si>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</si>
  <si>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</si>
  <si>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</si>
  <si>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</si>
  <si>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</si>
  <si>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</si>
  <si>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</si>
  <si>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</si>
  <si>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</si>
  <si>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</si>
  <si>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</si>
  <si>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</si>
  <si>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</si>
  <si>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</si>
  <si>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</si>
  <si>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</si>
  <si>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</si>
  <si>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</si>
  <si>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</si>
  <si>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</si>
  <si>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</si>
  <si>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</si>
  <si>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</si>
  <si>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</si>
  <si>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</si>
  <si>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</si>
  <si>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</si>
  <si>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</si>
  <si>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</si>
  <si>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</si>
  <si>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</si>
  <si>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</si>
  <si>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</si>
  <si>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</si>
  <si>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</si>
  <si>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</si>
  <si>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</si>
  <si>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</si>
  <si>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</si>
  <si>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</si>
  <si>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</si>
  <si>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</si>
  <si>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</si>
  <si>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</si>
  <si>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</si>
  <si>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</si>
  <si>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</si>
  <si>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</si>
  <si>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</si>
  <si>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</si>
  <si>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</si>
  <si>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</si>
  <si>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</si>
  <si>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</si>
  <si>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</si>
  <si>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</si>
  <si>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</si>
  <si>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</si>
  <si>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</si>
  <si>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</si>
  <si>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</si>
  <si>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</si>
  <si>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</si>
  <si>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</si>
  <si>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</si>
  <si>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</si>
  <si>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</si>
  <si>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</si>
  <si>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</si>
  <si>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</si>
  <si>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</si>
  <si>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</si>
  <si>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</si>
  <si>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</si>
  <si>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</si>
  <si>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</si>
  <si>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</si>
  <si>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</si>
  <si>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</si>
  <si>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</si>
  <si>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</si>
  <si>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</si>
  <si>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</si>
  <si>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</si>
  <si>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</si>
  <si>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</si>
  <si>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</si>
  <si>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</si>
  <si>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</si>
  <si>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</si>
  <si>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</si>
  <si>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</si>
  <si>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</si>
  <si>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</si>
  <si>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</si>
  <si>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</si>
  <si>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</si>
  <si>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</si>
  <si>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</si>
  <si>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</si>
  <si>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</si>
  <si>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</si>
  <si>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</si>
  <si>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</si>
  <si>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</si>
  <si>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</si>
  <si>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</si>
  <si>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</si>
  <si>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</si>
  <si>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</si>
  <si>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</si>
  <si>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</si>
  <si>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</si>
  <si>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</si>
  <si>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</si>
  <si>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</si>
  <si>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</si>
  <si>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</si>
  <si>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</si>
  <si>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</si>
  <si>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</si>
  <si>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</si>
  <si>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</si>
  <si>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</si>
  <si>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</si>
  <si>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</si>
  <si>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</si>
  <si>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</si>
  <si>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</si>
  <si>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</si>
  <si>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</si>
  <si>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</si>
  <si>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</si>
  <si>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</si>
  <si>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</si>
  <si>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</si>
  <si>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</si>
  <si>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</si>
  <si>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</si>
  <si>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</si>
  <si>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</si>
  <si>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</si>
  <si>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</si>
  <si>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</si>
  <si>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</si>
  <si>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</si>
  <si>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</si>
  <si>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</si>
  <si>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</si>
  <si>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</si>
  <si>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</si>
  <si>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</si>
  <si>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</si>
  <si>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</si>
  <si>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</si>
  <si>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</si>
  <si>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</si>
  <si>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</si>
  <si>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</si>
  <si>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</si>
  <si>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</si>
  <si>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</si>
  <si>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</si>
  <si>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</si>
  <si>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</si>
  <si>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</si>
  <si>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</si>
  <si>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</si>
  <si>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</si>
  <si>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</si>
  <si>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</si>
  <si>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</si>
  <si>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</si>
  <si>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</si>
  <si>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</si>
  <si>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</si>
  <si>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</si>
  <si>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</si>
  <si>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</si>
  <si>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</si>
  <si>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</si>
  <si>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</si>
  <si>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</si>
  <si>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</si>
  <si>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</si>
  <si>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</si>
  <si>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</si>
  <si>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</si>
  <si>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</si>
  <si>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</si>
  <si>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</si>
  <si>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</si>
  <si>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</si>
  <si>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</si>
  <si>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</si>
  <si>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</si>
  <si>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</si>
  <si>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</si>
  <si>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</si>
  <si>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</si>
  <si>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</si>
  <si>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</si>
  <si>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</si>
  <si>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</si>
  <si>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</si>
  <si>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</si>
  <si>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</si>
  <si>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</si>
  <si>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</si>
  <si>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</si>
  <si>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</si>
  <si>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</si>
  <si>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</si>
  <si>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</si>
  <si>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</si>
  <si>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</si>
  <si>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</si>
  <si>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</si>
  <si>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</si>
  <si>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</si>
  <si>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</si>
  <si>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</si>
  <si>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</si>
  <si>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</si>
  <si>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</si>
  <si>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</si>
  <si>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</si>
  <si>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</si>
  <si>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</si>
  <si>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</si>
  <si>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</si>
  <si>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</si>
  <si>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</si>
  <si>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</si>
  <si>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</si>
  <si>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</si>
  <si>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</si>
  <si>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</si>
  <si>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</si>
  <si>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</si>
  <si>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</si>
  <si>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</si>
  <si>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</si>
  <si>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</si>
  <si>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</si>
  <si>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</si>
  <si>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</si>
  <si>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</si>
  <si>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</si>
  <si>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</si>
  <si>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</si>
  <si>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</si>
  <si>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</si>
  <si>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</si>
  <si>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</si>
  <si>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</si>
  <si>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</si>
  <si>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</si>
  <si>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</si>
  <si>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</si>
  <si>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</si>
  <si>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</si>
  <si>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</si>
  <si>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</si>
  <si>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</si>
  <si>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</si>
  <si>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</si>
  <si>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</si>
  <si>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</si>
  <si>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</si>
  <si>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</si>
  <si>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</si>
  <si>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</si>
  <si>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</si>
  <si>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</si>
  <si>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</si>
  <si>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</si>
  <si>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</si>
  <si>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</si>
  <si>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</si>
  <si>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</si>
  <si>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</si>
  <si>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</si>
  <si>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</si>
  <si>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</si>
  <si>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</si>
  <si>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</si>
  <si>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</si>
  <si>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</si>
  <si>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</si>
  <si>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</si>
  <si>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</si>
  <si>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</si>
  <si>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</si>
  <si>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</si>
  <si>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</si>
  <si>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</si>
  <si>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</si>
  <si>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</si>
  <si>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</si>
  <si>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</si>
  <si>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</si>
  <si>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</si>
  <si>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</si>
  <si>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</si>
  <si>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</si>
  <si>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</si>
  <si>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</si>
  <si>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</si>
  <si>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</si>
  <si>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</si>
  <si>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</si>
  <si>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</si>
  <si>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</si>
  <si>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</si>
  <si>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</si>
  <si>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</si>
  <si>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</si>
  <si>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</si>
  <si>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</si>
  <si>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</si>
  <si>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</si>
  <si>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</si>
  <si>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</si>
  <si>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</si>
  <si>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</si>
  <si>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</si>
  <si>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</si>
  <si>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</si>
  <si>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</si>
  <si>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</si>
  <si>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</si>
  <si>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</si>
  <si>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</si>
  <si>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</si>
  <si>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</si>
  <si>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</si>
  <si>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</si>
  <si>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</si>
  <si>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</si>
  <si>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</si>
  <si>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</si>
  <si>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</si>
  <si>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</si>
  <si>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</si>
  <si>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</si>
  <si>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</si>
  <si>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</si>
  <si>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</si>
  <si>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</si>
  <si>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</si>
  <si>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</si>
  <si>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</si>
  <si>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</si>
  <si>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</si>
  <si>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</si>
  <si>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</si>
  <si>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</si>
  <si>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</si>
  <si>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</si>
  <si>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</si>
  <si>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</si>
  <si>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</si>
  <si>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</si>
  <si>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</si>
  <si>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</si>
  <si>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</si>
  <si>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</si>
  <si>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</si>
  <si>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</si>
  <si>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</si>
  <si>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</si>
  <si>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</si>
  <si>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</si>
  <si>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</si>
  <si>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</si>
  <si>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</si>
  <si>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</si>
  <si>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</si>
  <si>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</si>
  <si>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</si>
  <si>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</si>
  <si>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</si>
  <si>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</si>
  <si>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</si>
  <si>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</si>
  <si>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</si>
  <si>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</si>
  <si>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</si>
  <si>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</si>
  <si>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</si>
  <si>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</si>
  <si>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</si>
  <si>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</si>
  <si>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</si>
  <si>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</si>
  <si>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</si>
  <si>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</si>
  <si>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</si>
  <si>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</si>
  <si>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</si>
  <si>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</si>
  <si>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</si>
  <si>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</si>
  <si>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</si>
  <si>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</si>
  <si>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</si>
  <si>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</si>
  <si>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</si>
  <si>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</si>
  <si>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</si>
  <si>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</si>
  <si>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</si>
  <si>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</si>
  <si>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</si>
  <si>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</si>
  <si>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</si>
  <si>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</si>
  <si>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</si>
  <si>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</si>
  <si>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</si>
  <si>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</si>
  <si>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</si>
  <si>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</si>
  <si>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</si>
  <si>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</si>
  <si>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</si>
  <si>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</si>
  <si>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</si>
  <si>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</si>
  <si>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</si>
  <si>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</si>
  <si>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</si>
  <si>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</si>
  <si>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</si>
  <si>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</si>
  <si>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</si>
  <si>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</si>
  <si>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</si>
  <si>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</si>
  <si>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</si>
  <si>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</si>
  <si>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</si>
  <si>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</si>
  <si>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</si>
  <si>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</si>
  <si>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</si>
  <si>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</si>
  <si>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</si>
  <si>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</si>
  <si>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</si>
  <si>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</si>
  <si>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</si>
  <si>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</si>
  <si>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</si>
  <si>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</si>
  <si>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</si>
  <si>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</si>
  <si>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</si>
  <si>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</si>
  <si>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</si>
  <si>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</si>
  <si>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</si>
  <si>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</si>
  <si>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</si>
  <si>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</si>
  <si>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</si>
  <si>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</si>
  <si>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</si>
  <si>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</si>
  <si>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</si>
  <si>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</si>
  <si>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</si>
  <si>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</si>
  <si>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</si>
  <si>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</si>
  <si>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</si>
  <si>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</si>
  <si>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</si>
  <si>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</si>
  <si>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</si>
  <si>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</si>
  <si>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</si>
  <si>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</si>
  <si>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</si>
  <si>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</si>
  <si>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</si>
  <si>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</si>
  <si>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</si>
  <si>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</si>
  <si>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</si>
  <si>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</si>
  <si>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</si>
  <si>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</si>
  <si>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</si>
  <si>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</si>
  <si>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</si>
  <si>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</si>
  <si>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</si>
  <si>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</si>
  <si>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</si>
  <si>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</si>
  <si>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</si>
  <si>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</si>
  <si>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</si>
  <si>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</si>
  <si>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</si>
  <si>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</si>
  <si>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</si>
  <si>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</si>
  <si>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</si>
  <si>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</si>
  <si>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</si>
  <si>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</si>
  <si>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</si>
  <si>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</si>
  <si>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</si>
  <si>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</si>
  <si>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</si>
  <si>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</si>
  <si>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</si>
  <si>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</si>
  <si>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</si>
  <si>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</si>
  <si>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</si>
  <si>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</si>
  <si>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</si>
  <si>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</si>
  <si>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</si>
  <si>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</si>
  <si>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</si>
  <si>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</si>
  <si>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</si>
  <si>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</si>
  <si>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</si>
  <si>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</si>
  <si>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</si>
  <si>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</si>
  <si>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</si>
  <si>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</si>
  <si>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</si>
  <si>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</si>
  <si>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</si>
  <si>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</si>
  <si>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</si>
  <si>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</si>
  <si>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</si>
  <si>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</si>
  <si>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</si>
  <si>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</si>
  <si>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</si>
  <si>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</si>
  <si>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</si>
  <si>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</si>
  <si>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</si>
  <si>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</si>
  <si>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</si>
  <si>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</si>
  <si>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</si>
  <si>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</si>
  <si>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</si>
  <si>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</si>
  <si>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</si>
  <si>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</si>
  <si>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</si>
  <si>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</si>
  <si>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</si>
  <si>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</si>
  <si>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</si>
  <si>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</si>
  <si>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</si>
  <si>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</si>
  <si>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</si>
  <si>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</si>
  <si>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</si>
  <si>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</si>
  <si>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</si>
  <si>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</si>
  <si>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</si>
  <si>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</si>
  <si>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</si>
  <si>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</si>
  <si>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</si>
  <si>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</si>
  <si>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</si>
  <si>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</si>
  <si>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</si>
  <si>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</si>
  <si>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</si>
  <si>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</si>
  <si>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</si>
  <si>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</si>
  <si>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</si>
  <si>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</si>
  <si>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</si>
  <si>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</si>
  <si>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</si>
  <si>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</si>
  <si>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</si>
  <si>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</si>
  <si>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</si>
  <si>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</si>
  <si>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</si>
  <si>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</si>
  <si>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</si>
  <si>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</si>
  <si>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</si>
  <si>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</si>
  <si>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</si>
  <si>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</si>
  <si>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</si>
  <si>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</si>
  <si>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</si>
  <si>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</si>
  <si>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</si>
  <si>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</si>
  <si>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</si>
  <si>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</si>
  <si>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</si>
  <si>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</si>
  <si>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</si>
  <si>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</si>
  <si>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</si>
  <si>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</si>
  <si>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</si>
  <si>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</si>
  <si>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</si>
  <si>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</si>
  <si>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</si>
  <si>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</si>
  <si>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</si>
  <si>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</si>
  <si>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</si>
  <si>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</si>
  <si>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</si>
  <si>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</si>
  <si>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</si>
  <si>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</si>
  <si>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</si>
  <si>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</si>
  <si>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</si>
  <si>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</si>
  <si>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</si>
  <si>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</si>
  <si>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</si>
  <si>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</si>
  <si>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</si>
  <si>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</si>
  <si>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</si>
  <si>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</si>
  <si>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</si>
  <si>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</si>
  <si>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</si>
  <si>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</si>
  <si>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</si>
  <si>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</si>
  <si>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</si>
  <si>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</si>
  <si>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</si>
  <si>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</si>
  <si>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</si>
  <si>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</si>
  <si>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</si>
  <si>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</si>
  <si>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</si>
  <si>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</si>
  <si>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</si>
  <si>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</si>
  <si>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</si>
  <si>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</si>
  <si>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</si>
  <si>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</si>
  <si>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</si>
  <si>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</si>
  <si>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</si>
  <si>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</si>
  <si>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</si>
  <si>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</si>
  <si>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</si>
  <si>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</si>
  <si>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</si>
  <si>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</si>
  <si>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</si>
  <si>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</si>
  <si>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</si>
  <si>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</si>
  <si>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</si>
  <si>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</si>
  <si>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</si>
  <si>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</si>
  <si>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</si>
  <si>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</si>
  <si>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</si>
  <si>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</si>
  <si>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</si>
  <si>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</si>
  <si>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</si>
  <si>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</si>
  <si>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</si>
  <si>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</si>
  <si>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</si>
  <si>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</si>
  <si>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</si>
  <si>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</si>
  <si>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</si>
  <si>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</si>
  <si>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</si>
  <si>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</si>
  <si>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</si>
  <si>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</si>
  <si>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</si>
  <si>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</si>
  <si>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</si>
  <si>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</si>
  <si>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</si>
  <si>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</si>
  <si>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</si>
  <si>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</si>
  <si>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</si>
  <si>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</si>
  <si>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</si>
  <si>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</si>
  <si>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</si>
  <si>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</si>
  <si>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</si>
  <si>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</si>
  <si>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</si>
  <si>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</si>
  <si>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</si>
  <si>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</si>
  <si>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</si>
  <si>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</si>
  <si>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</si>
  <si>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</si>
  <si>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</si>
  <si>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</si>
  <si>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</si>
  <si>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</si>
  <si>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</si>
  <si>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</si>
  <si>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</si>
  <si>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</si>
  <si>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</si>
  <si>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</si>
  <si>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</si>
  <si>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</si>
  <si>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</si>
  <si>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</si>
  <si>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</si>
  <si>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</si>
  <si>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</si>
  <si>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</si>
  <si>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</si>
  <si>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</si>
  <si>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</si>
  <si>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</si>
  <si>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</si>
  <si>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</si>
  <si>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</si>
  <si>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</si>
  <si>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</si>
  <si>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</si>
  <si>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</si>
  <si>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</si>
  <si>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</si>
  <si>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</si>
  <si>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</si>
  <si>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</si>
  <si>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</si>
  <si>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</si>
  <si>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</si>
  <si>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</si>
  <si>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</si>
  <si>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</si>
  <si>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</si>
  <si>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</si>
  <si>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</si>
  <si>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</si>
  <si>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</si>
  <si>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</si>
  <si>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</si>
  <si>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</si>
  <si>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</si>
  <si>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</si>
  <si>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</si>
  <si>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</si>
  <si>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</si>
  <si>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</si>
  <si>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</si>
  <si>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</si>
  <si>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</si>
  <si>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</si>
  <si>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</si>
  <si>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</si>
  <si>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</si>
  <si>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</si>
  <si>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</si>
  <si>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</si>
  <si>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</si>
  <si>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</si>
  <si>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</si>
  <si>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</si>
  <si>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</si>
  <si>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</si>
  <si>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</si>
  <si>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</si>
  <si>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</si>
  <si>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</si>
  <si>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</si>
  <si>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</si>
  <si>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</si>
  <si>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</si>
  <si>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</si>
  <si>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</si>
  <si>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</si>
  <si>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</si>
  <si>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</si>
  <si>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</si>
  <si>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</si>
  <si>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</si>
  <si>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</si>
  <si>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</si>
  <si>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</si>
  <si>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</si>
  <si>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</si>
  <si>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</si>
  <si>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</si>
  <si>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</si>
  <si>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</si>
  <si>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</si>
  <si>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</si>
  <si>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</si>
  <si>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</si>
  <si>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</si>
  <si>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</si>
  <si>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</si>
  <si>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</si>
  <si>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</si>
  <si>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</si>
  <si>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</si>
  <si>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</si>
  <si>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</si>
  <si>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</si>
  <si>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</si>
  <si>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</si>
  <si>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</si>
  <si>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</si>
  <si>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</si>
  <si>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</si>
  <si>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</si>
  <si>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</si>
  <si>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</si>
  <si>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</si>
  <si>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</si>
  <si>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</si>
  <si>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</si>
  <si>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</si>
  <si>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</si>
  <si>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</si>
  <si>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</si>
  <si>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</si>
  <si>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</si>
  <si>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</si>
  <si>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</si>
  <si>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</si>
  <si>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</si>
  <si>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</si>
  <si>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</si>
  <si>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</si>
  <si>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</si>
  <si>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</si>
  <si>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</si>
  <si>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</si>
  <si>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</si>
  <si>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</si>
  <si>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</si>
  <si>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</si>
  <si>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</si>
  <si>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</si>
  <si>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</si>
  <si>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</si>
  <si>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</si>
  <si>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</si>
  <si>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</si>
  <si>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</si>
  <si>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</si>
  <si>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</si>
  <si>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</si>
  <si>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</si>
  <si>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</si>
  <si>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</si>
  <si>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</si>
  <si>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</si>
  <si>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</si>
  <si>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</si>
  <si>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</si>
  <si>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</si>
  <si>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</si>
  <si>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</si>
  <si>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</si>
  <si>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</si>
  <si>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</si>
  <si>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</si>
  <si>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</si>
  <si>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</si>
  <si>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</si>
  <si>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</si>
  <si>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</si>
  <si>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</si>
  <si>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</si>
  <si>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</si>
  <si>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</si>
  <si>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</si>
  <si>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</si>
  <si>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</si>
  <si>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</si>
  <si>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</si>
  <si>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</si>
  <si>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</si>
  <si>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</si>
  <si>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</si>
  <si>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</si>
  <si>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</si>
  <si>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</si>
  <si>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</si>
  <si>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</si>
  <si>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</si>
  <si>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</si>
  <si>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</si>
  <si>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</si>
  <si>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</si>
  <si>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</si>
  <si>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</si>
  <si>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</si>
  <si>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</si>
  <si>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</si>
  <si>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</si>
  <si>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</si>
  <si>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</si>
  <si>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</si>
  <si>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</si>
  <si>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</si>
  <si>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</si>
  <si>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</si>
  <si>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</si>
  <si>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</si>
  <si>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</si>
  <si>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</si>
  <si>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</si>
  <si>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</si>
  <si>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</si>
  <si>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</si>
  <si>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</si>
  <si>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</si>
  <si>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</si>
  <si>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</si>
  <si>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</si>
  <si>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</si>
  <si>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</si>
  <si>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</si>
  <si>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</si>
  <si>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</si>
  <si>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</si>
  <si>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</si>
  <si>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</si>
  <si>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</si>
  <si>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</si>
  <si>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</si>
  <si>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</si>
  <si>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</si>
  <si>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</si>
  <si>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</si>
  <si>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</si>
  <si>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</si>
  <si>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</si>
  <si>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</si>
  <si>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</si>
  <si>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</si>
  <si>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</si>
  <si>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</si>
  <si>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</si>
  <si>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</si>
  <si>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</si>
  <si>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</si>
  <si>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</si>
  <si>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</si>
  <si>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</si>
  <si>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</si>
  <si>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</si>
  <si>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</si>
  <si>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</si>
  <si>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</si>
  <si>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</si>
  <si>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</si>
  <si>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</si>
  <si>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</si>
  <si>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</si>
  <si>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</si>
  <si>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</si>
  <si>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</si>
  <si>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</si>
  <si>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</si>
  <si>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</si>
  <si>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</si>
  <si>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</si>
  <si>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</si>
  <si>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</si>
  <si>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</si>
  <si>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</si>
  <si>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</si>
  <si>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</si>
  <si>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</si>
  <si>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</si>
  <si>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</si>
  <si>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</si>
  <si>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</si>
  <si>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</si>
  <si>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</si>
  <si>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</si>
  <si>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</si>
  <si>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</si>
  <si>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</si>
  <si>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</si>
  <si>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</si>
  <si>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</si>
  <si>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</si>
  <si>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</si>
  <si>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</si>
  <si>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</si>
  <si>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</si>
  <si>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</si>
  <si>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</si>
  <si>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</si>
  <si>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</si>
  <si>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</si>
  <si>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</si>
  <si>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</si>
  <si>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</si>
  <si>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</si>
  <si>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</si>
  <si>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</si>
  <si>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</si>
  <si>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</si>
  <si>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</si>
  <si>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</si>
  <si>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</si>
  <si>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</si>
  <si>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</si>
  <si>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</si>
  <si>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</si>
  <si>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</si>
  <si>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</si>
  <si>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</si>
  <si>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</si>
  <si>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</si>
  <si>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</si>
  <si>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</si>
  <si>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</si>
  <si>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</si>
  <si>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</si>
  <si>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</si>
  <si>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</si>
  <si>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</si>
  <si>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</si>
  <si>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</si>
  <si>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</si>
  <si>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</si>
  <si>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</si>
  <si>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</si>
  <si>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</si>
  <si>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</si>
  <si>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</si>
  <si>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</si>
  <si>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</si>
  <si>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</si>
  <si>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</si>
  <si>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</si>
  <si>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</si>
  <si>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</si>
  <si>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</si>
  <si>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</si>
  <si>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</si>
  <si>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</si>
  <si>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</si>
  <si>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</si>
  <si>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</si>
  <si>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</si>
  <si>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</si>
  <si>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</si>
  <si>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</si>
  <si>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</si>
  <si>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</si>
  <si>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</si>
  <si>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</si>
  <si>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</si>
  <si>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</si>
  <si>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</si>
  <si>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</si>
  <si>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</si>
  <si>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</si>
  <si>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</si>
  <si>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</si>
  <si>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</si>
  <si>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</si>
  <si>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</si>
  <si>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</si>
  <si>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</si>
  <si>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</si>
  <si>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</si>
  <si>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</si>
  <si>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</si>
  <si>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</si>
  <si>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</si>
  <si>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</si>
  <si>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</si>
  <si>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</si>
  <si>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</si>
  <si>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</si>
  <si>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</si>
  <si>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</si>
  <si>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</si>
  <si>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</si>
  <si>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</si>
  <si>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</si>
  <si>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</si>
  <si>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</si>
  <si>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</si>
  <si>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</si>
  <si>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</si>
  <si>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</si>
  <si>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</si>
  <si>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</si>
  <si>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</si>
  <si>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</si>
  <si>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</si>
  <si>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</si>
  <si>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</si>
  <si>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</si>
  <si>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</si>
  <si>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</si>
  <si>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</si>
  <si>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</si>
  <si>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</si>
  <si>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</si>
  <si>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</si>
  <si>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</si>
  <si>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</si>
  <si>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</si>
  <si>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</si>
  <si>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</si>
  <si>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</si>
  <si>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</si>
  <si>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</si>
  <si>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</si>
  <si>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</si>
  <si>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</si>
  <si>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</si>
  <si>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</si>
  <si>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</si>
  <si>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</si>
  <si>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</si>
  <si>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</si>
  <si>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</si>
  <si>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</si>
  <si>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</si>
  <si>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</si>
  <si>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</si>
  <si>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</si>
  <si>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</si>
  <si>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</si>
  <si>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</si>
  <si>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</si>
  <si>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</si>
  <si>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</si>
  <si>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</si>
  <si>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</si>
  <si>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</si>
  <si>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</si>
  <si>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</si>
  <si>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</si>
  <si>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</si>
  <si>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</si>
  <si>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</si>
  <si>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</si>
  <si>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</si>
  <si>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</si>
  <si>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</si>
  <si>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</si>
  <si>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</si>
  <si>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</si>
  <si>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</si>
  <si>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</si>
  <si>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</si>
  <si>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</si>
  <si>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</si>
  <si>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</si>
  <si>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</si>
  <si>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</si>
  <si>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</si>
  <si>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</si>
  <si>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</si>
  <si>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</si>
  <si>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</si>
  <si>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</si>
  <si>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</si>
  <si>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</si>
  <si>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</si>
  <si>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</si>
  <si>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</si>
  <si>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</si>
  <si>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</si>
  <si>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</si>
  <si>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</si>
  <si>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</si>
  <si>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</si>
  <si>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</si>
  <si>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</si>
  <si>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</si>
  <si>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</si>
  <si>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</si>
  <si>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</si>
  <si>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</si>
  <si>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</si>
  <si>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</si>
  <si>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</si>
  <si>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</si>
  <si>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</si>
  <si>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</si>
  <si>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</si>
  <si>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</si>
  <si>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</si>
  <si>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</si>
  <si>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</si>
  <si>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</si>
  <si>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</si>
  <si>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</si>
  <si>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</si>
  <si>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</si>
  <si>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</si>
  <si>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</si>
  <si>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</si>
  <si>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</si>
  <si>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</si>
  <si>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</si>
  <si>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</si>
  <si>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</si>
  <si>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</si>
  <si>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</si>
  <si>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</si>
  <si>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</si>
  <si>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</si>
  <si>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</si>
  <si>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</si>
  <si>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</si>
  <si>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</si>
  <si>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</si>
  <si>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</si>
  <si>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</si>
  <si>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</si>
  <si>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</si>
  <si>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</si>
  <si>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</si>
  <si>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</si>
  <si>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</si>
  <si>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</si>
  <si>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</si>
  <si>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</si>
  <si>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</si>
  <si>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</si>
  <si>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</si>
  <si>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</si>
  <si>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</si>
  <si>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</si>
  <si>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</si>
  <si>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</si>
  <si>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</si>
  <si>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</si>
  <si>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</si>
  <si>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</si>
  <si>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</si>
  <si>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</si>
  <si>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</si>
  <si>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</si>
  <si>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</si>
  <si>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</si>
  <si>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</si>
  <si>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</si>
  <si>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</si>
  <si>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</si>
  <si>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</si>
  <si>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</si>
  <si>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</si>
  <si>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</si>
  <si>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</si>
  <si>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</si>
  <si>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</si>
  <si>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</si>
  <si>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</si>
  <si>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</si>
  <si>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</si>
  <si>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</si>
  <si>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</si>
  <si>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</si>
  <si>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</si>
  <si>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</si>
  <si>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</si>
  <si>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</si>
  <si>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</si>
  <si>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</si>
  <si>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</si>
  <si>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</si>
  <si>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</si>
  <si>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</si>
  <si>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</si>
  <si>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</si>
  <si>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</si>
  <si>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</si>
  <si>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</si>
  <si>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</si>
  <si>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</si>
  <si>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</si>
  <si>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</si>
  <si>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</si>
  <si>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</si>
  <si>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</si>
  <si>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</si>
  <si>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</si>
  <si>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</si>
  <si>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</si>
  <si>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</si>
  <si>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</si>
  <si>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</si>
  <si>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</si>
  <si>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</si>
  <si>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</si>
  <si>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</si>
  <si>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</si>
  <si>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</si>
  <si>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</si>
  <si>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</si>
  <si>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</si>
  <si>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</si>
  <si>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</si>
  <si>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</si>
  <si>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</si>
  <si>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</si>
  <si>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</si>
  <si>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</si>
  <si>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</si>
  <si>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</si>
  <si>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</si>
  <si>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</si>
  <si>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</si>
  <si>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</si>
  <si>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</si>
  <si>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</si>
  <si>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</si>
  <si>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</si>
  <si>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</si>
  <si>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</si>
  <si>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</si>
  <si>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</si>
  <si>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</si>
  <si>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</si>
  <si>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</si>
  <si>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</si>
  <si>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</si>
  <si>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</si>
  <si>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</si>
  <si>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</si>
  <si>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</si>
  <si>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</si>
  <si>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</si>
  <si>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</si>
  <si>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</si>
  <si>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</si>
  <si>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</si>
  <si>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</si>
  <si>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</si>
  <si>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</si>
  <si>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</si>
  <si>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</si>
  <si>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</si>
  <si>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</si>
  <si>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</si>
  <si>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</si>
  <si>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</si>
  <si>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</si>
  <si>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</si>
  <si>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</si>
  <si>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</si>
  <si>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</si>
  <si>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</si>
  <si>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</si>
  <si>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</si>
  <si>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</si>
  <si>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</si>
  <si>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</si>
  <si>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</si>
  <si>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</si>
  <si>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</si>
  <si>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</si>
  <si>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</si>
  <si>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</si>
  <si>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</si>
  <si>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</si>
  <si>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</si>
  <si>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</si>
  <si>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</si>
  <si>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</si>
  <si>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</si>
  <si>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</si>
  <si>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</si>
  <si>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</si>
  <si>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</si>
  <si>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</si>
  <si>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</si>
  <si>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</si>
  <si>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</si>
  <si>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</si>
  <si>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</si>
  <si>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</si>
  <si>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</si>
  <si>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</si>
  <si>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</si>
  <si>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</si>
  <si>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</si>
  <si>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</si>
  <si>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</si>
  <si>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</si>
  <si>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</si>
  <si>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</si>
  <si>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</si>
  <si>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</si>
  <si>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</si>
  <si>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</si>
  <si>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</si>
  <si>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</si>
  <si>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</si>
  <si>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</si>
  <si>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</si>
  <si>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</si>
  <si>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</si>
  <si>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</si>
  <si>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</si>
  <si>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</si>
  <si>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</si>
  <si>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</si>
  <si>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</si>
  <si>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</si>
  <si>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</si>
  <si>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</si>
  <si>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</si>
  <si>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</si>
  <si>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</si>
  <si>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</si>
  <si>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</si>
  <si>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</si>
  <si>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</si>
  <si>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</si>
  <si>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</si>
  <si>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</si>
  <si>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</si>
  <si>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</si>
  <si>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</si>
  <si>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</si>
  <si>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</si>
  <si>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</si>
  <si>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</si>
  <si>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</si>
  <si>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</si>
  <si>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</si>
  <si>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</si>
  <si>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</si>
  <si>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</si>
  <si>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</si>
  <si>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</si>
  <si>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</si>
  <si>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</si>
  <si>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</si>
  <si>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</si>
  <si>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</si>
  <si>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</si>
  <si>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</si>
  <si>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</si>
  <si>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</si>
  <si>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</si>
  <si>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</si>
  <si>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</si>
  <si>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</si>
  <si>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</si>
  <si>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</si>
  <si>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</si>
  <si>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</si>
  <si>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</si>
  <si>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</si>
  <si>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</si>
  <si>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</si>
  <si>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</si>
  <si>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</si>
  <si>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</si>
  <si>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</si>
  <si>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</si>
  <si>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</si>
  <si>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</si>
  <si>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</si>
  <si>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</si>
  <si>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</si>
  <si>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</si>
  <si>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</si>
  <si>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</si>
  <si>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</si>
  <si>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</si>
  <si>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</si>
  <si>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</si>
  <si>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</si>
  <si>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</si>
  <si>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</si>
  <si>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</si>
  <si>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</si>
  <si>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</si>
  <si>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</si>
  <si>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</si>
  <si>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</si>
  <si>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</si>
  <si>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</si>
  <si>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</si>
  <si>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</si>
  <si>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</si>
  <si>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</si>
  <si>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</si>
  <si>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</si>
  <si>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</si>
  <si>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</si>
  <si>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</si>
  <si>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</si>
  <si>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</si>
  <si>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</si>
  <si>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</si>
  <si>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</si>
  <si>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</si>
  <si>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</si>
  <si>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</si>
  <si>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</si>
  <si>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</si>
  <si>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</si>
  <si>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</si>
  <si>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</si>
  <si>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</si>
  <si>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</si>
  <si>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</si>
  <si>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</si>
  <si>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</si>
  <si>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</si>
  <si>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</si>
  <si>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</si>
  <si>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</si>
  <si>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</si>
  <si>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</si>
  <si>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</si>
  <si>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</si>
  <si>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</si>
  <si>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</si>
  <si>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</si>
  <si>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</si>
  <si>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</si>
  <si>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</si>
  <si>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</si>
  <si>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</si>
  <si>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</si>
  <si>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</si>
  <si>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</si>
  <si>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</si>
  <si>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</si>
  <si>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</si>
  <si>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</si>
  <si>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</si>
  <si>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</si>
  <si>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</si>
  <si>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</si>
  <si>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</si>
  <si>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</si>
  <si>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</si>
  <si>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</si>
  <si>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</si>
  <si>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</si>
  <si>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</si>
  <si>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</si>
  <si>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</si>
  <si>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</si>
  <si>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</si>
  <si>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</si>
  <si>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</si>
  <si>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</si>
  <si>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</si>
  <si>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</si>
  <si>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</si>
  <si>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</si>
  <si>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</si>
  <si>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</si>
  <si>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</si>
  <si>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</si>
  <si>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</si>
  <si>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</si>
  <si>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</si>
  <si>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</si>
  <si>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</si>
  <si>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</si>
  <si>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</si>
  <si>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</si>
  <si>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</si>
  <si>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</si>
  <si>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</si>
  <si>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</si>
  <si>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</si>
  <si>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</si>
  <si>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</si>
  <si>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</si>
  <si>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</si>
  <si>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</si>
  <si>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</si>
  <si>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</si>
  <si>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</si>
  <si>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</si>
  <si>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</si>
  <si>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</si>
  <si>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</si>
  <si>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</si>
  <si>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</si>
  <si>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</si>
  <si>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</si>
  <si>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</si>
  <si>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</si>
  <si>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</si>
  <si>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</si>
  <si>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</si>
  <si>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</si>
  <si>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</si>
  <si>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</si>
  <si>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</si>
  <si>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</si>
  <si>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</si>
  <si>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</si>
  <si>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</si>
  <si>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</si>
  <si>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</si>
  <si>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</si>
  <si>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</si>
  <si>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</si>
  <si>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</si>
  <si>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</si>
  <si>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</si>
  <si>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</si>
  <si>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</si>
  <si>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</si>
  <si>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</si>
  <si>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</si>
  <si>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</si>
  <si>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</si>
  <si>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</si>
  <si>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</si>
  <si>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</si>
  <si>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</si>
  <si>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</si>
  <si>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</si>
  <si>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</si>
  <si>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</si>
  <si>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</si>
  <si>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</si>
  <si>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</si>
  <si>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</si>
  <si>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</si>
  <si>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</si>
  <si>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</si>
  <si>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</si>
  <si>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</si>
  <si>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</si>
  <si>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</si>
  <si>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</si>
  <si>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</si>
  <si>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</si>
  <si>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</si>
  <si>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</si>
  <si>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</si>
  <si>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</si>
  <si>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</si>
  <si>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</si>
  <si>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</si>
  <si>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</si>
  <si>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</si>
  <si>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</si>
  <si>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</si>
  <si>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</si>
  <si>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</si>
  <si>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</si>
  <si>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</si>
  <si>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</si>
  <si>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</si>
  <si>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</si>
  <si>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</si>
  <si>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</si>
  <si>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</si>
  <si>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</si>
  <si>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</si>
  <si>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</si>
  <si>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</si>
  <si>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</si>
  <si>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</si>
  <si>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</si>
  <si>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</si>
  <si>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</si>
  <si>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</si>
  <si>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</si>
  <si>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</si>
  <si>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</si>
  <si>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</si>
  <si>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</si>
  <si>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</si>
  <si>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</si>
  <si>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</si>
  <si>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</si>
  <si>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</si>
  <si>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</si>
  <si>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</si>
  <si>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</si>
  <si>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</si>
  <si>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</si>
  <si>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</si>
  <si>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</si>
  <si>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</si>
  <si>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</si>
  <si>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</si>
  <si>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</si>
  <si>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</si>
  <si>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</si>
  <si>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</si>
  <si>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</si>
  <si>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</si>
  <si>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</si>
  <si>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</si>
  <si>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</si>
  <si>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</si>
  <si>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</si>
  <si>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</si>
  <si>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</si>
  <si>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</si>
  <si>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</si>
  <si>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</si>
  <si>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</si>
  <si>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</si>
  <si>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</si>
  <si>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</si>
  <si>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</si>
  <si>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</si>
  <si>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</si>
  <si>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</si>
  <si>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</si>
  <si>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</si>
  <si>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</si>
  <si>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</si>
  <si>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</si>
  <si>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</si>
  <si>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</si>
  <si>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</si>
  <si>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</si>
  <si>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</si>
  <si>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</si>
  <si>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</si>
  <si>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</si>
  <si>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</si>
  <si>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</si>
  <si>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</si>
  <si>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</si>
  <si>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</si>
  <si>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</si>
  <si>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</si>
  <si>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</si>
  <si>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</si>
  <si>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</si>
  <si>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</si>
  <si>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</si>
  <si>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</si>
  <si>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</si>
  <si>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</si>
  <si>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</si>
  <si>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</si>
  <si>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</si>
  <si>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</si>
  <si>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</si>
  <si>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</si>
  <si>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</si>
  <si>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</si>
  <si>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</si>
  <si>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</si>
  <si>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</si>
  <si>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</si>
  <si>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</si>
  <si>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</si>
  <si>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</si>
  <si>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</si>
  <si>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</si>
  <si>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</si>
  <si>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</si>
  <si>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</si>
  <si>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</si>
  <si>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</si>
  <si>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</si>
  <si>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</si>
  <si>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</si>
  <si>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</si>
  <si>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</si>
  <si>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</si>
  <si>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</si>
  <si>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</si>
  <si>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</si>
  <si>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</si>
  <si>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</si>
  <si>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</si>
  <si>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</si>
  <si>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</si>
  <si>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</si>
  <si>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</si>
  <si>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</si>
  <si>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</si>
  <si>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</si>
  <si>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</si>
  <si>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</si>
  <si>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</si>
  <si>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</si>
  <si>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</si>
  <si>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</si>
  <si>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</si>
  <si>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</si>
  <si>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</si>
  <si>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</si>
  <si>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</si>
  <si>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</si>
  <si>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</si>
  <si>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</si>
  <si>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</si>
  <si>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</si>
  <si>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</si>
  <si>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</si>
  <si>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</si>
  <si>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</si>
  <si>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</si>
  <si>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</si>
  <si>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</si>
  <si>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</si>
  <si>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</si>
  <si>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</si>
  <si>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</si>
  <si>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</si>
  <si>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</si>
  <si>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</si>
  <si>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</si>
  <si>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</si>
  <si>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</si>
  <si>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</si>
  <si>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</si>
  <si>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</si>
  <si>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</si>
  <si>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</si>
  <si>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</si>
  <si>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</si>
  <si>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</si>
  <si>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</si>
  <si>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</si>
  <si>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</si>
  <si>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</si>
  <si>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</si>
  <si>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</si>
  <si>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</si>
  <si>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</si>
  <si>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</si>
  <si>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</si>
  <si>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</si>
  <si>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</si>
  <si>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</si>
  <si>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</si>
  <si>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</si>
  <si>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</si>
  <si>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</si>
  <si>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</si>
  <si>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</si>
  <si>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</si>
  <si>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</si>
  <si>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</si>
  <si>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</si>
  <si>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</si>
  <si>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</si>
  <si>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</si>
  <si>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</si>
  <si>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</si>
  <si>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</si>
  <si>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</si>
  <si>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</si>
  <si>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</si>
  <si>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</si>
  <si>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</si>
  <si>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</si>
  <si>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</si>
  <si>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</si>
  <si>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</si>
  <si>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</si>
  <si>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</si>
  <si>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</si>
  <si>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</si>
  <si>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</si>
  <si>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</si>
  <si>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</si>
  <si>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</si>
  <si>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</si>
  <si>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</si>
  <si>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</si>
  <si>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</si>
  <si>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</si>
  <si>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</si>
  <si>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</si>
  <si>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</si>
  <si>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</si>
  <si>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</si>
  <si>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</si>
  <si>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</si>
  <si>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</si>
  <si>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</si>
  <si>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</si>
  <si>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</si>
  <si>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</si>
  <si>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</si>
  <si>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</si>
  <si>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</si>
  <si>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</si>
  <si>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</si>
  <si>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</si>
  <si>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</si>
  <si>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</si>
  <si>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</si>
  <si>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</si>
  <si>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</si>
  <si>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</si>
  <si>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</si>
  <si>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</si>
  <si>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</si>
  <si>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</si>
  <si>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</si>
  <si>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</si>
  <si>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</si>
  <si>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</si>
  <si>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</si>
  <si>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</si>
  <si>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</si>
  <si>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</si>
  <si>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</si>
  <si>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</si>
  <si>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</si>
  <si>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</si>
  <si>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</si>
  <si>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</si>
  <si>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</si>
  <si>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</si>
  <si>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</si>
  <si>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</si>
  <si>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</si>
  <si>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</si>
  <si>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</si>
  <si>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</si>
  <si>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</si>
  <si>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</si>
  <si>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</si>
  <si>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</si>
  <si>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</si>
  <si>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</si>
  <si>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</si>
  <si>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</si>
  <si>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</si>
  <si>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</si>
  <si>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</si>
  <si>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</si>
  <si>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</si>
  <si>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</si>
  <si>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</si>
  <si>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</si>
  <si>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</si>
  <si>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</si>
  <si>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</si>
  <si>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</si>
  <si>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</si>
  <si>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</si>
  <si>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</si>
  <si>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</si>
  <si>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</si>
  <si>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</si>
  <si>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</si>
  <si>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</si>
  <si>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</si>
  <si>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</si>
  <si>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</si>
  <si>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</si>
  <si>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</si>
  <si>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</si>
  <si>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</si>
  <si>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</si>
  <si>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</si>
  <si>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</si>
  <si>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</si>
  <si>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</si>
  <si>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</si>
  <si>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</si>
  <si>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</si>
  <si>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</si>
  <si>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</si>
  <si>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</si>
  <si>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</si>
  <si>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</si>
  <si>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</si>
  <si>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</si>
  <si>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</si>
  <si>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</si>
  <si>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</si>
  <si>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</si>
  <si>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</si>
  <si>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</si>
  <si>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</si>
  <si>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</si>
  <si>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</si>
  <si>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</si>
  <si>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</si>
  <si>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</si>
  <si>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</si>
  <si>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</si>
  <si>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</si>
  <si>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</si>
  <si>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</si>
  <si>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</si>
  <si>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</si>
  <si>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</si>
  <si>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</si>
  <si>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</si>
  <si>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</si>
  <si>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</si>
  <si>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</si>
  <si>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</si>
  <si>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</si>
  <si>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</si>
  <si>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</si>
  <si>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</si>
  <si>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</si>
  <si>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</si>
  <si>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</si>
  <si>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</si>
  <si>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</si>
  <si>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</si>
  <si>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</si>
  <si>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</si>
  <si>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</si>
  <si>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</si>
  <si>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</si>
  <si>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</si>
  <si>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</si>
  <si>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</si>
  <si>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</si>
  <si>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</si>
  <si>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</si>
  <si>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</si>
  <si>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</si>
  <si>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</si>
  <si>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</si>
  <si>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</si>
  <si>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</si>
  <si>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</si>
  <si>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</si>
  <si>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</si>
  <si>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</si>
  <si>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</si>
  <si>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</si>
  <si>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</si>
  <si>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</si>
  <si>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</si>
  <si>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</si>
  <si>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</si>
  <si>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</si>
  <si>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</si>
  <si>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</si>
  <si>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</si>
  <si>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</si>
  <si>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</si>
  <si>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</si>
  <si>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</si>
  <si>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</si>
  <si>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</si>
  <si>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</si>
  <si>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</si>
  <si>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</si>
  <si>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</si>
  <si>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</si>
  <si>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</si>
  <si>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</si>
  <si>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</si>
  <si>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</si>
  <si>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</si>
  <si>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</si>
  <si>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</si>
  <si>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</si>
  <si>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</si>
  <si>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</si>
  <si>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</si>
  <si>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</si>
  <si>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</si>
  <si>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</si>
  <si>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</si>
  <si>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</si>
  <si>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</si>
  <si>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</si>
  <si>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</si>
  <si>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</si>
  <si>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</si>
  <si>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</si>
  <si>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</si>
  <si>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</si>
  <si>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</si>
  <si>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</si>
  <si>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</si>
  <si>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</si>
  <si>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</si>
  <si>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</si>
  <si>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</si>
  <si>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</si>
  <si>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</si>
  <si>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</si>
  <si>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</si>
  <si>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</si>
  <si>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</si>
  <si>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</si>
  <si>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</si>
  <si>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</si>
  <si>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</si>
  <si>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</si>
  <si>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</si>
  <si>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</si>
  <si>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</si>
  <si>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</si>
  <si>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</si>
  <si>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</si>
  <si>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</si>
  <si>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</si>
  <si>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</si>
  <si>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</si>
  <si>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</si>
  <si>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</si>
  <si>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</si>
  <si>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</si>
  <si>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</si>
  <si>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</si>
  <si>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</si>
  <si>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</si>
  <si>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</si>
  <si>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</si>
  <si>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</si>
  <si>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</si>
  <si>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</si>
  <si>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</si>
  <si>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</si>
  <si>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</si>
  <si>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</si>
  <si>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</si>
  <si>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</si>
  <si>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</si>
  <si>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</si>
  <si>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</si>
  <si>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</si>
  <si>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</si>
  <si>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</si>
  <si>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</si>
  <si>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</si>
  <si>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</si>
  <si>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</si>
  <si>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</si>
  <si>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</si>
  <si>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</si>
  <si>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</si>
  <si>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</si>
  <si>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</si>
  <si>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</si>
  <si>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</si>
  <si>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</si>
  <si>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</si>
  <si>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</si>
  <si>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</si>
  <si>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</si>
  <si>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</si>
  <si>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</si>
  <si>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</si>
  <si>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</si>
  <si>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</si>
  <si>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</si>
  <si>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</si>
  <si>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</si>
  <si>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</si>
  <si>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</si>
  <si>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</si>
  <si>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</si>
  <si>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</si>
  <si>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</si>
  <si>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</si>
  <si>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</si>
  <si>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</si>
  <si>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</si>
  <si>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</si>
  <si>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</si>
  <si>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</si>
  <si>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</si>
  <si>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</si>
  <si>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</si>
  <si>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</si>
  <si>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</si>
  <si>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</si>
  <si>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</si>
  <si>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</si>
  <si>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</si>
  <si>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</si>
  <si>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</si>
  <si>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</si>
  <si>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</si>
  <si>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</si>
  <si>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</si>
  <si>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</si>
  <si>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</si>
  <si>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</si>
  <si>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</si>
  <si>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</si>
  <si>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</si>
  <si>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</si>
  <si>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</si>
  <si>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</si>
  <si>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</si>
  <si>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</si>
  <si>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</si>
  <si>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</si>
  <si>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</si>
  <si>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</si>
  <si>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</si>
  <si>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</si>
  <si>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</si>
  <si>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</si>
  <si>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</si>
  <si>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</si>
  <si>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</si>
  <si>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</si>
  <si>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</si>
  <si>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</si>
  <si>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</si>
  <si>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</si>
  <si>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</si>
  <si>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</si>
  <si>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</si>
  <si>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</si>
  <si>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</si>
  <si>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</si>
  <si>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</si>
  <si>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</si>
  <si>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</si>
  <si>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</si>
  <si>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</si>
  <si>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</si>
  <si>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</si>
  <si>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</si>
  <si>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</si>
  <si>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</si>
  <si>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</si>
  <si>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</si>
  <si>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</si>
  <si>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</si>
  <si>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</si>
  <si>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</si>
  <si>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</si>
  <si>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</si>
  <si>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</si>
  <si>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</si>
  <si>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</si>
  <si>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</si>
  <si>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</si>
  <si>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</si>
  <si>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</si>
  <si>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</si>
  <si>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</si>
  <si>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</si>
  <si>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</si>
  <si>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</si>
  <si>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</si>
  <si>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</si>
  <si>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</si>
  <si>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</si>
  <si>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</si>
  <si>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</si>
  <si>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</si>
  <si>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</si>
  <si>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</si>
  <si>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</si>
  <si>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</si>
  <si>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</si>
  <si>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</si>
  <si>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</si>
  <si>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</si>
  <si>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</si>
  <si>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</si>
  <si>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</si>
  <si>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</si>
  <si>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</si>
  <si>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</si>
  <si>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</si>
  <si>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</si>
  <si>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</si>
  <si>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</si>
  <si>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</si>
  <si>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</si>
  <si>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</si>
  <si>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</si>
  <si>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</si>
  <si>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</si>
  <si>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</si>
  <si>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</si>
  <si>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</si>
  <si>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</si>
  <si>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</si>
  <si>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</si>
  <si>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</si>
  <si>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</si>
  <si>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</si>
  <si>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</si>
  <si>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</si>
  <si>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</si>
  <si>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</si>
  <si>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</si>
  <si>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</si>
  <si>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</si>
  <si>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</si>
  <si>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</si>
  <si>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</si>
  <si>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</si>
  <si>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</si>
  <si>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</si>
  <si>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</si>
  <si>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</si>
  <si>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</si>
  <si>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</si>
  <si>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</si>
  <si>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</si>
  <si>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</si>
  <si>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</si>
  <si>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</si>
  <si>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</si>
  <si>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</si>
  <si>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</si>
  <si>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</si>
  <si>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</si>
  <si>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</si>
  <si>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</si>
  <si>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</si>
  <si>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</si>
  <si>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</si>
  <si>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</si>
  <si>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</si>
  <si>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</si>
  <si>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</si>
  <si>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</si>
  <si>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</si>
  <si>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</si>
  <si>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</si>
  <si>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</si>
  <si>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</si>
  <si>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</si>
  <si>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</si>
  <si>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</si>
  <si>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</si>
  <si>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</si>
  <si>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</si>
  <si>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</si>
  <si>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</si>
  <si>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</si>
  <si>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</si>
  <si>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</si>
  <si>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</si>
  <si>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</si>
  <si>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</si>
  <si>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</si>
  <si>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</si>
  <si>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</si>
  <si>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</si>
  <si>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</si>
  <si>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</si>
  <si>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</si>
  <si>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</si>
  <si>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</si>
  <si>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</si>
  <si>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</si>
  <si>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</si>
  <si>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</si>
  <si>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</si>
  <si>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</si>
  <si>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</si>
  <si>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</si>
  <si>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</si>
  <si>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</si>
  <si>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</si>
  <si>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</si>
  <si>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</si>
  <si>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</si>
  <si>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</si>
  <si>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</si>
  <si>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</si>
  <si>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</si>
  <si>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</si>
  <si>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</si>
  <si>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</si>
  <si>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</si>
  <si>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</si>
  <si>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</si>
  <si>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</si>
  <si>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</si>
  <si>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</si>
  <si>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</si>
  <si>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</si>
  <si>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</si>
  <si>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</si>
  <si>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</si>
  <si>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</si>
  <si>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</si>
  <si>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</si>
  <si>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</si>
  <si>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</si>
  <si>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</si>
  <si>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</si>
  <si>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</si>
  <si>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</si>
  <si>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</si>
  <si>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</si>
  <si>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</si>
  <si>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</si>
  <si>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</si>
  <si>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</si>
  <si>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</si>
  <si>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</si>
  <si>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</si>
  <si>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</si>
  <si>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</si>
  <si>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</si>
  <si>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</si>
  <si>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</si>
  <si>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</si>
  <si>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</si>
  <si>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</si>
  <si>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</si>
  <si>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</si>
  <si>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</si>
  <si>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</si>
  <si>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</si>
  <si>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</si>
  <si>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</si>
  <si>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</si>
  <si>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</si>
  <si>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</si>
  <si>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</si>
  <si>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</si>
  <si>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</si>
  <si>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</si>
  <si>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</si>
  <si>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</si>
  <si>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</si>
  <si>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</si>
  <si>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</si>
  <si>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</si>
  <si>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</si>
  <si>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</si>
  <si>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</si>
  <si>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</si>
  <si>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</si>
  <si>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</si>
  <si>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</si>
  <si>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</si>
  <si>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</si>
  <si>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</si>
  <si>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</si>
  <si>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</si>
  <si>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</si>
  <si>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</si>
  <si>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</si>
  <si>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</si>
  <si>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</si>
  <si>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</si>
  <si>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</si>
  <si>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</si>
  <si>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</si>
  <si>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</si>
  <si>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</si>
  <si>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</si>
  <si>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</si>
  <si>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</si>
  <si>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</si>
  <si>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</si>
  <si>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</si>
  <si>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</si>
  <si>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</si>
  <si>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</si>
  <si>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</si>
  <si>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</si>
  <si>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</si>
  <si>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</si>
  <si>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</si>
  <si>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</si>
  <si>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</si>
  <si>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</si>
  <si>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</si>
  <si>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</si>
  <si>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</si>
  <si>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</si>
  <si>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</si>
  <si>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</si>
  <si>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</si>
  <si>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</si>
  <si>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</si>
  <si>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</si>
  <si>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</si>
  <si>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</si>
  <si>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</si>
  <si>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</si>
  <si>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</si>
  <si>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</si>
  <si>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</si>
  <si>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</si>
  <si>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</si>
  <si>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</si>
  <si>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</si>
  <si>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</si>
  <si>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</si>
  <si>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</si>
  <si>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</si>
  <si>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</si>
  <si>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</si>
  <si>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</si>
  <si>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</si>
  <si>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</si>
  <si>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</si>
  <si>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</si>
  <si>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</si>
  <si>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</si>
  <si>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</si>
  <si>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</si>
  <si>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</si>
  <si>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</si>
  <si>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</si>
  <si>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</si>
  <si>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</si>
  <si>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</si>
  <si>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</si>
  <si>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</si>
  <si>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</si>
  <si>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</si>
  <si>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</si>
  <si>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</si>
  <si>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</si>
  <si>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</si>
  <si>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</si>
  <si>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</si>
  <si>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</si>
  <si>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</si>
  <si>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</si>
  <si>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</si>
  <si>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</si>
  <si>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</si>
  <si>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</si>
  <si>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</si>
  <si>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</si>
  <si>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</si>
  <si>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</si>
  <si>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</si>
  <si>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</si>
  <si>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</si>
  <si>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</si>
  <si>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</si>
  <si>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</si>
  <si>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</si>
  <si>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</si>
  <si>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</si>
  <si>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</si>
  <si>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</si>
  <si>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</si>
  <si>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</si>
  <si>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</si>
  <si>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</si>
  <si>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</si>
  <si>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</si>
  <si>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</si>
  <si>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</si>
  <si>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</si>
  <si>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</si>
  <si>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</si>
  <si>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</si>
  <si>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</si>
  <si>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</si>
  <si>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</si>
  <si>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</si>
  <si>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</si>
  <si>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</si>
  <si>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</si>
  <si>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</si>
  <si>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</si>
  <si>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</si>
  <si>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</si>
  <si>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</si>
  <si>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</si>
  <si>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</si>
  <si>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</si>
  <si>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</si>
  <si>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</si>
  <si>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</si>
  <si>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</si>
  <si>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</si>
  <si>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</si>
  <si>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</si>
  <si>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</si>
  <si>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</si>
  <si>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</si>
  <si>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</si>
  <si>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</si>
  <si>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</si>
  <si>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</si>
  <si>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</si>
  <si>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</si>
  <si>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</si>
  <si>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</si>
  <si>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</si>
  <si>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</si>
  <si>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</si>
  <si>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</si>
  <si>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</si>
  <si>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</si>
  <si>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</si>
  <si>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</si>
  <si>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</si>
  <si>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</si>
  <si>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</si>
  <si>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</si>
  <si>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</si>
  <si>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</si>
  <si>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</si>
  <si>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</si>
  <si>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</si>
  <si>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</si>
  <si>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</si>
  <si>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</si>
  <si>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</si>
  <si>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</si>
  <si>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</si>
  <si>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</si>
  <si>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</si>
  <si>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</si>
  <si>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</si>
  <si>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</si>
  <si>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</si>
  <si>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</si>
  <si>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</si>
  <si>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</si>
  <si>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</si>
  <si>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</si>
  <si>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</si>
  <si>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</si>
  <si>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</si>
  <si>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</si>
  <si>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</si>
  <si>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</si>
  <si>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</si>
  <si>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</si>
  <si>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</si>
  <si>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</si>
  <si>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</si>
  <si>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</si>
  <si>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</si>
  <si>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</si>
  <si>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</si>
  <si>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</si>
  <si>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</si>
  <si>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</si>
  <si>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</si>
  <si>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</si>
  <si>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</si>
  <si>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</si>
  <si>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</si>
  <si>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</si>
  <si>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</si>
  <si>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</si>
  <si>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</si>
  <si>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</si>
  <si>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</si>
  <si>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</si>
  <si>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</si>
  <si>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</si>
  <si>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</si>
  <si>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</si>
  <si>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</si>
  <si>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</si>
  <si>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</si>
  <si>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</si>
  <si>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</si>
  <si>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</si>
  <si>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</si>
  <si>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</si>
  <si>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</si>
  <si>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</si>
  <si>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</si>
  <si>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</si>
  <si>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</si>
  <si>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</si>
  <si>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</si>
  <si>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</si>
  <si>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</si>
  <si>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</si>
  <si>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</si>
  <si>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</si>
  <si>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</si>
  <si>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</si>
  <si>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</si>
  <si>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</si>
  <si>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</si>
  <si>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</si>
  <si>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</si>
  <si>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</si>
  <si>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</si>
  <si>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</si>
  <si>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</si>
  <si>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</si>
  <si>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</si>
  <si>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</si>
  <si>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</si>
  <si>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</si>
  <si>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</si>
  <si>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</si>
  <si>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</si>
  <si>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</si>
  <si>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</si>
  <si>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</si>
  <si>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</si>
  <si>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</si>
  <si>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</si>
  <si>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</si>
  <si>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</si>
  <si>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</si>
  <si>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</si>
  <si>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</si>
  <si>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</si>
  <si>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</si>
  <si>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</si>
  <si>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</si>
  <si>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</si>
  <si>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</si>
  <si>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</si>
  <si>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</si>
  <si>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</si>
  <si>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</si>
  <si>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</si>
  <si>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</si>
  <si>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</si>
  <si>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</si>
  <si>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</si>
  <si>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</si>
  <si>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</si>
  <si>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</si>
  <si>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</si>
  <si>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</si>
  <si>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</si>
  <si>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</si>
  <si>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</si>
  <si>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</si>
  <si>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</si>
  <si>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</si>
  <si>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</si>
  <si>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</si>
  <si>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</si>
  <si>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</si>
  <si>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</si>
  <si>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</si>
  <si>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</si>
  <si>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</si>
  <si>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</si>
  <si>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</si>
  <si>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</si>
  <si>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</si>
  <si>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</si>
  <si>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</si>
  <si>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</si>
  <si>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</si>
  <si>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</si>
  <si>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</si>
  <si>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</si>
  <si>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</si>
  <si>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</si>
  <si>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</si>
  <si>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</si>
  <si>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</si>
  <si>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</si>
  <si>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</si>
  <si>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</si>
  <si>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</si>
  <si>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</si>
  <si>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</si>
  <si>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</si>
  <si>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</si>
  <si>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</si>
  <si>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</si>
  <si>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</si>
  <si>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</si>
  <si>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</si>
  <si>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</si>
  <si>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</si>
  <si>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</si>
  <si>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</si>
  <si>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</si>
  <si>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</si>
  <si>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</si>
  <si>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</si>
  <si>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</si>
  <si>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</si>
  <si>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</si>
  <si>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</si>
  <si>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</si>
  <si>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</si>
  <si>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</si>
  <si>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</si>
  <si>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</si>
  <si>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</si>
  <si>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</si>
  <si>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</si>
  <si>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</si>
  <si>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</si>
  <si>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</si>
  <si>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</si>
  <si>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</si>
  <si>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</si>
  <si>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</si>
  <si>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</si>
  <si>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</si>
  <si>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</si>
  <si>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</si>
  <si>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</si>
  <si>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</si>
  <si>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</si>
  <si>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</si>
  <si>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</si>
  <si>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</si>
  <si>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</si>
  <si>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</si>
  <si>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</si>
  <si>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</si>
  <si>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</si>
  <si>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</si>
  <si>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</si>
  <si>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</si>
  <si>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</si>
  <si>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</si>
  <si>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</si>
  <si>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</si>
  <si>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</si>
  <si>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</si>
  <si>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</si>
  <si>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</si>
  <si>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</si>
  <si>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</si>
  <si>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</si>
  <si>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</si>
  <si>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</si>
  <si>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</si>
  <si>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</si>
  <si>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</si>
  <si>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</si>
  <si>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</si>
  <si>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</si>
  <si>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</si>
  <si>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</si>
  <si>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</si>
  <si>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</si>
  <si>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</si>
  <si>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</si>
  <si>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</si>
  <si>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</si>
  <si>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</si>
  <si>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</si>
  <si>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</si>
  <si>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</si>
  <si>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</si>
  <si>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</si>
  <si>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</si>
  <si>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</si>
  <si>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</si>
  <si>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</si>
  <si>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</si>
  <si>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</si>
  <si>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</si>
  <si>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</si>
  <si>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</si>
  <si>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</si>
  <si>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</si>
  <si>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</si>
  <si>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</si>
  <si>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</si>
  <si>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</si>
  <si>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</si>
  <si>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</si>
  <si>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</si>
  <si>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</si>
  <si>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</si>
  <si>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</si>
  <si>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</si>
  <si>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</si>
  <si>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</si>
  <si>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</si>
  <si>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</si>
  <si>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</si>
  <si>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</si>
  <si>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</si>
  <si>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</si>
  <si>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</si>
  <si>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</si>
  <si>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</si>
  <si>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</si>
  <si>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</si>
  <si>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</si>
  <si>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</si>
  <si>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</si>
  <si>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</si>
  <si>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</si>
  <si>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</si>
  <si>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</si>
  <si>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</si>
  <si>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</si>
  <si>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</si>
  <si>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</si>
  <si>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</si>
  <si>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</si>
  <si>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</si>
  <si>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</si>
  <si>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</si>
  <si>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</si>
  <si>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</si>
  <si>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</si>
  <si>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</si>
  <si>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</si>
  <si>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</si>
  <si>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</si>
  <si>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</si>
  <si>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</si>
  <si>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</si>
  <si>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</si>
  <si>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</si>
  <si>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</si>
  <si>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</si>
  <si>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</si>
  <si>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</si>
  <si>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</si>
  <si>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</si>
  <si>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</si>
  <si>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</si>
  <si>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</si>
  <si>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</si>
  <si>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</si>
  <si>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</si>
  <si>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</si>
  <si>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</si>
  <si>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</si>
  <si>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</si>
  <si>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</si>
  <si>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</si>
  <si>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</si>
  <si>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</si>
  <si>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</si>
  <si>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</si>
  <si>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</si>
  <si>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</si>
  <si>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</si>
  <si>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</si>
  <si>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</si>
  <si>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</si>
  <si>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</si>
  <si>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</si>
  <si>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</si>
  <si>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</si>
  <si>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</si>
  <si>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</si>
  <si>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</si>
  <si>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</si>
  <si>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</si>
  <si>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</si>
  <si>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</si>
  <si>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</si>
  <si>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</si>
  <si>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</si>
  <si>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</si>
  <si>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</si>
  <si>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</si>
  <si>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</si>
  <si>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</si>
  <si>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</si>
  <si>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</si>
  <si>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</si>
  <si>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</si>
  <si>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</si>
  <si>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</si>
  <si>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</si>
  <si>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</si>
  <si>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</si>
  <si>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</si>
  <si>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</si>
  <si>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</si>
  <si>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</si>
  <si>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</si>
  <si>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</si>
  <si>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</si>
  <si>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</si>
  <si>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</si>
  <si>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</si>
  <si>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</si>
  <si>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</si>
  <si>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</si>
  <si>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</si>
  <si>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</si>
  <si>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</si>
  <si>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</si>
  <si>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</si>
  <si>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</si>
  <si>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</si>
  <si>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</si>
  <si>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</si>
  <si>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</si>
  <si>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</si>
  <si>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</si>
  <si>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</si>
  <si>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</si>
  <si>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</si>
  <si>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</si>
  <si>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</si>
  <si>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</si>
  <si>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</si>
  <si>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</si>
  <si>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</si>
  <si>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</si>
  <si>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</si>
  <si>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</si>
  <si>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</si>
  <si>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</si>
  <si>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</si>
  <si>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</si>
  <si>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</si>
  <si>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</si>
  <si>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</si>
  <si>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</si>
  <si>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</si>
  <si>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</si>
  <si>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</si>
  <si>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</si>
  <si>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</si>
  <si>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</si>
  <si>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</si>
  <si>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</si>
  <si>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</si>
  <si>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</si>
  <si>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</si>
  <si>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</si>
  <si>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</si>
  <si>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</si>
  <si>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</si>
  <si>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</si>
  <si>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</si>
  <si>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</si>
  <si>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</si>
  <si>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</si>
  <si>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</si>
  <si>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</si>
  <si>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</si>
  <si>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</si>
  <si>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</si>
  <si>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</si>
  <si>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</si>
  <si>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</si>
  <si>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</si>
  <si>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</si>
  <si>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</si>
  <si>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</si>
  <si>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</si>
  <si>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</si>
  <si>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</si>
  <si>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</si>
  <si>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</si>
  <si>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</si>
  <si>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</si>
  <si>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</si>
  <si>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</si>
  <si>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</si>
  <si>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</si>
  <si>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</si>
  <si>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</si>
  <si>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</si>
  <si>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</si>
  <si>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</si>
  <si>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</si>
  <si>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</si>
  <si>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</si>
  <si>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</si>
  <si>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</si>
  <si>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</si>
  <si>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</si>
  <si>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</si>
  <si>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</si>
  <si>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</si>
  <si>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</si>
  <si>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</si>
  <si>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</si>
  <si>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</si>
  <si>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</si>
  <si>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</si>
  <si>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</si>
  <si>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</si>
  <si>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</si>
  <si>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</si>
  <si>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</si>
  <si>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</si>
  <si>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</si>
  <si>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</si>
  <si>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</si>
  <si>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</si>
  <si>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</si>
  <si>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</si>
  <si>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</si>
  <si>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</si>
  <si>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</si>
  <si>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</si>
  <si>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</si>
  <si>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</si>
  <si>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</si>
  <si>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</si>
  <si>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</si>
  <si>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</si>
  <si>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</si>
  <si>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</si>
  <si>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</si>
  <si>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</si>
  <si>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</si>
  <si>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</si>
  <si>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</si>
  <si>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</si>
  <si>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</si>
  <si>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</si>
  <si>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</si>
  <si>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</si>
  <si>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</si>
  <si>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</si>
  <si>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</si>
  <si>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</si>
  <si>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</si>
  <si>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</si>
  <si>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</si>
  <si>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</si>
  <si>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</si>
  <si>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</si>
  <si>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</si>
  <si>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</si>
  <si>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</si>
  <si>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</si>
  <si>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</si>
  <si>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</si>
  <si>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</si>
  <si>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</si>
  <si>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</si>
  <si>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</si>
  <si>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</si>
  <si>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</si>
  <si>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</si>
  <si>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</si>
  <si>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</si>
  <si>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</si>
  <si>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</si>
  <si>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</si>
  <si>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</si>
  <si>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</si>
  <si>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</si>
  <si>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</si>
  <si>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</si>
  <si>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</si>
  <si>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</si>
  <si>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</si>
  <si>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</si>
  <si>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</si>
  <si>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</si>
  <si>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</si>
  <si>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</si>
  <si>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</si>
  <si>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</si>
  <si>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</si>
  <si>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</si>
  <si>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</si>
  <si>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</si>
  <si>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</si>
  <si>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</si>
  <si>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</si>
  <si>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</si>
  <si>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</si>
  <si>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</si>
  <si>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</si>
  <si>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</si>
  <si>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</si>
  <si>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</si>
  <si>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</si>
  <si>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</si>
  <si>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</si>
  <si>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</si>
  <si>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</si>
  <si>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</si>
  <si>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</si>
  <si>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</si>
  <si>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</si>
  <si>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</si>
  <si>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</si>
  <si>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</si>
  <si>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</si>
  <si>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</si>
  <si>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</si>
  <si>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</si>
  <si>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</si>
  <si>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</si>
  <si>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</si>
  <si>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</si>
  <si>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</si>
  <si>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</si>
  <si>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</si>
  <si>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</si>
  <si>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</si>
  <si>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</si>
  <si>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</si>
  <si>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</si>
  <si>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</si>
  <si>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</si>
  <si>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</si>
  <si>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</si>
  <si>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</si>
  <si>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</si>
  <si>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</si>
  <si>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</si>
  <si>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</si>
  <si>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</si>
  <si>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</si>
  <si>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</si>
  <si>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</si>
  <si>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</si>
  <si>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</si>
  <si>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</si>
  <si>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</si>
  <si>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</si>
  <si>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</si>
  <si>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</si>
  <si>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</si>
  <si>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</si>
  <si>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</si>
  <si>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</si>
  <si>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</si>
  <si>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</si>
  <si>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</si>
  <si>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</si>
  <si>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</si>
  <si>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</si>
  <si>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</si>
  <si>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</si>
  <si>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</si>
  <si>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</si>
  <si>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</si>
  <si>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</si>
  <si>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</si>
  <si>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</si>
  <si>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</si>
  <si>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</si>
  <si>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</si>
  <si>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</si>
  <si>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</si>
  <si>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</si>
  <si>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</si>
  <si>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</si>
  <si>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</si>
  <si>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</si>
  <si>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</si>
  <si>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</si>
  <si>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</si>
  <si>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</si>
  <si>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</si>
  <si>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</si>
  <si>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</si>
  <si>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</si>
  <si>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</si>
  <si>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</si>
  <si>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</si>
  <si>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</si>
  <si>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</si>
  <si>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</si>
  <si>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</si>
  <si>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</si>
  <si>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</si>
  <si>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</si>
  <si>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</si>
  <si>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</si>
  <si>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</si>
  <si>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</si>
  <si>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</si>
  <si>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</si>
  <si>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</si>
  <si>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</si>
  <si>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</si>
  <si>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</si>
  <si>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</si>
  <si>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</si>
  <si>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</si>
  <si>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</si>
  <si>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</si>
  <si>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</si>
  <si>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</si>
  <si>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</si>
  <si>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</si>
  <si>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</si>
  <si>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</si>
  <si>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</si>
  <si>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</si>
  <si>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</si>
  <si>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</si>
  <si>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</si>
  <si>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</si>
  <si>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</si>
  <si>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</si>
  <si>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</si>
  <si>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</si>
  <si>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</si>
  <si>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</si>
  <si>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</si>
  <si>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</si>
  <si>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</si>
  <si>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</si>
  <si>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</si>
  <si>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</si>
  <si>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</si>
  <si>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</si>
  <si>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</si>
  <si>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</si>
  <si>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</si>
  <si>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</si>
  <si>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</si>
  <si>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</si>
  <si>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</si>
  <si>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</si>
  <si>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</si>
  <si>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</si>
  <si>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</si>
  <si>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</si>
  <si>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</si>
  <si>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</si>
  <si>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</si>
  <si>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</si>
  <si>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</si>
  <si>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</si>
  <si>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</si>
  <si>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</si>
  <si>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</si>
  <si>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</si>
  <si>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</si>
  <si>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</si>
  <si>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</si>
  <si>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</si>
  <si>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</si>
  <si>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</si>
  <si>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</si>
  <si>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</si>
  <si>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</si>
  <si>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</si>
  <si>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</si>
  <si>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</si>
  <si>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</si>
  <si>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</si>
  <si>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</si>
  <si>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</si>
  <si>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</si>
  <si>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</si>
  <si>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</si>
  <si>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</si>
  <si>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</si>
  <si>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</si>
  <si>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</si>
  <si>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</si>
  <si>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</si>
  <si>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</si>
  <si>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</si>
  <si>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</si>
  <si>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</si>
  <si>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</si>
  <si>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</si>
  <si>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</si>
  <si>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</si>
  <si>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</si>
  <si>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</si>
  <si>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</si>
  <si>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</si>
  <si>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</si>
  <si>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</si>
  <si>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</si>
  <si>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</si>
  <si>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</si>
  <si>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</si>
  <si>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</si>
  <si>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</si>
  <si>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</si>
  <si>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</si>
  <si>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</si>
  <si>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</si>
  <si>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</si>
  <si>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</si>
  <si>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</si>
  <si>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</si>
  <si>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</si>
  <si>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</si>
  <si>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</si>
  <si>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</si>
  <si>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</si>
  <si>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</si>
  <si>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</si>
  <si>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</si>
  <si>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</si>
  <si>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</si>
  <si>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</si>
  <si>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</si>
  <si>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</si>
  <si>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</si>
  <si>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</si>
  <si>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</si>
  <si>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</si>
  <si>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</si>
  <si>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</si>
  <si>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</si>
  <si>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</si>
  <si>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</si>
  <si>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</si>
  <si>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</si>
  <si>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</si>
  <si>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</si>
  <si>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</si>
  <si>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</si>
  <si>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</si>
  <si>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</si>
  <si>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</si>
  <si>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</si>
  <si>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</si>
  <si>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</si>
  <si>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</si>
  <si>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</si>
  <si>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</si>
  <si>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</si>
  <si>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</si>
  <si>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</si>
  <si>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</si>
  <si>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</si>
  <si>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</si>
  <si>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</si>
  <si>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</si>
  <si>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</si>
  <si>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</si>
  <si>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</si>
  <si>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</si>
  <si>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</si>
  <si>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</si>
  <si>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</si>
  <si>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</si>
  <si>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</si>
  <si>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</si>
  <si>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</si>
  <si>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</si>
  <si>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</si>
  <si>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</si>
  <si>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</si>
  <si>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</si>
  <si>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</si>
  <si>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</si>
  <si>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</si>
  <si>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</si>
  <si>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</si>
  <si>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</si>
  <si>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</si>
  <si>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</si>
  <si>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</si>
  <si>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</si>
  <si>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</si>
  <si>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</si>
  <si>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</si>
  <si>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</si>
  <si>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</si>
  <si>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</si>
  <si>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</si>
  <si>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</si>
  <si>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</si>
  <si>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</si>
  <si>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</si>
  <si>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</si>
  <si>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</si>
  <si>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</si>
  <si>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</si>
  <si>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</si>
  <si>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</si>
  <si>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</si>
  <si>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</si>
  <si>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</si>
  <si>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</si>
  <si>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</si>
  <si>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</si>
  <si>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</si>
  <si>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</si>
  <si>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</si>
  <si>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</si>
  <si>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</si>
  <si>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</si>
  <si>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</si>
  <si>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</si>
  <si>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</si>
  <si>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</si>
  <si>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</si>
  <si>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</si>
  <si>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</si>
  <si>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</si>
  <si>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</si>
  <si>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</si>
  <si>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</si>
  <si>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</si>
  <si>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</si>
  <si>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</si>
  <si>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</si>
  <si>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</si>
  <si>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</si>
  <si>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</si>
  <si>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</si>
  <si>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</si>
  <si>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</si>
  <si>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</si>
  <si>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</si>
  <si>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</si>
  <si>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</si>
  <si>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</si>
  <si>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</si>
  <si>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</si>
  <si>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</si>
  <si>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</si>
  <si>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</si>
  <si>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</si>
  <si>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</si>
  <si>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</si>
  <si>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</si>
  <si>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</si>
  <si>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</si>
  <si>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</si>
  <si>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</si>
  <si>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</si>
  <si>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</si>
  <si>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</si>
  <si>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</si>
  <si>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</si>
  <si>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</si>
  <si>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</si>
  <si>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</si>
  <si>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</si>
  <si>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</si>
  <si>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</si>
  <si>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</si>
  <si>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</si>
  <si>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</si>
  <si>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</si>
  <si>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</si>
  <si>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</si>
  <si>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</si>
  <si>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</si>
  <si>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</si>
  <si>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</si>
  <si>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</si>
  <si>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</si>
  <si>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</si>
  <si>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</si>
  <si>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</si>
  <si>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</si>
  <si>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</si>
  <si>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</si>
  <si>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</si>
  <si>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</si>
  <si>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</si>
  <si>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</si>
  <si>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</si>
  <si>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</si>
  <si>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</si>
  <si>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</si>
  <si>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</si>
  <si>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</si>
  <si>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</si>
  <si>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</si>
  <si>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</si>
  <si>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</si>
  <si>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</si>
  <si>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</si>
  <si>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</si>
  <si>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</si>
  <si>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</si>
  <si>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</si>
  <si>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</si>
  <si>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</si>
  <si>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</si>
  <si>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</si>
  <si>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</si>
  <si>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</si>
  <si>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</si>
  <si>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</si>
  <si>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</si>
  <si>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</si>
  <si>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</si>
  <si>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</si>
  <si>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</si>
  <si>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</si>
  <si>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</si>
  <si>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</si>
  <si>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</si>
  <si>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</si>
  <si>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</si>
  <si>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</si>
  <si>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</si>
  <si>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</si>
  <si>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</si>
  <si>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</si>
  <si>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</si>
  <si>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</si>
  <si>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</si>
  <si>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</si>
  <si>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</si>
  <si>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</si>
  <si>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</si>
  <si>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</si>
  <si>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</si>
  <si>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</si>
  <si>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</si>
  <si>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</si>
  <si>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</si>
  <si>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</si>
  <si>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</si>
  <si>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</si>
  <si>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</si>
  <si>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</si>
  <si>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</si>
  <si>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</si>
  <si>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</si>
  <si>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</si>
  <si>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</si>
  <si>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</si>
  <si>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</si>
  <si>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</si>
  <si>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</si>
  <si>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</si>
  <si>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</si>
  <si>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</si>
  <si>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</si>
  <si>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</si>
  <si>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</si>
  <si>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</si>
  <si>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</si>
  <si>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</si>
  <si>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</si>
  <si>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</si>
  <si>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</si>
  <si>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</si>
  <si>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</si>
  <si>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</si>
  <si>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</si>
  <si>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</si>
  <si>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</si>
  <si>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</si>
  <si>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</si>
  <si>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</si>
  <si>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</si>
  <si>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</si>
  <si>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</si>
  <si>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</si>
  <si>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</si>
  <si>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</si>
  <si>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</si>
  <si>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</si>
  <si>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</si>
  <si>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</si>
  <si>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</si>
  <si>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</si>
  <si>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</si>
  <si>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</si>
  <si>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</si>
  <si>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</si>
  <si>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</si>
  <si>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</si>
  <si>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</si>
  <si>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</si>
  <si>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</si>
  <si>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</si>
  <si>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</si>
  <si>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</si>
  <si>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</si>
  <si>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</si>
  <si>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</si>
  <si>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</si>
  <si>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</si>
  <si>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</si>
  <si>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</si>
  <si>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</si>
  <si>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</si>
  <si>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</si>
  <si>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</si>
  <si>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</si>
  <si>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</si>
  <si>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</si>
  <si>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</si>
  <si>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</si>
  <si>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</si>
  <si>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</si>
  <si>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</si>
  <si>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</si>
  <si>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</si>
  <si>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</si>
  <si>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</si>
  <si>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</si>
  <si>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</si>
  <si>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</si>
  <si>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</si>
  <si>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</si>
  <si>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</si>
  <si>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</si>
  <si>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</si>
  <si>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</si>
  <si>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</si>
  <si>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</si>
  <si>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</si>
  <si>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</si>
  <si>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</si>
  <si>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</si>
  <si>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</si>
  <si>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</si>
  <si>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</si>
  <si>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</si>
  <si>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</si>
  <si>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</si>
  <si>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</si>
  <si>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</si>
  <si>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</si>
  <si>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</si>
  <si>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</si>
  <si>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</si>
  <si>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</si>
  <si>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</si>
  <si>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</si>
  <si>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</si>
  <si>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</si>
  <si>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</si>
  <si>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</si>
  <si>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</si>
  <si>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</si>
  <si>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</si>
  <si>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</si>
  <si>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</si>
  <si>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</si>
  <si>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</si>
  <si>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</si>
  <si>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</si>
  <si>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</si>
  <si>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</si>
  <si>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</si>
  <si>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</si>
  <si>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</si>
  <si>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</si>
  <si>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</si>
  <si>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</si>
  <si>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</si>
  <si>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</si>
  <si>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</si>
  <si>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</si>
  <si>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</si>
  <si>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</si>
  <si>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</si>
  <si>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</si>
  <si>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</si>
  <si>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</si>
  <si>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</si>
  <si>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</si>
  <si>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</si>
  <si>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</si>
  <si>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</si>
  <si>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</si>
  <si>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</si>
  <si>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</si>
  <si>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</si>
  <si>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</si>
  <si>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</si>
  <si>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</si>
  <si>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</si>
  <si>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</si>
  <si>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</si>
  <si>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</si>
  <si>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</si>
  <si>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</si>
  <si>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</si>
  <si>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</si>
  <si>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</si>
  <si>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</si>
  <si>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</si>
  <si>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</si>
  <si>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</si>
  <si>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</si>
  <si>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</si>
  <si>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</si>
  <si>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</si>
  <si>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</si>
  <si>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</si>
  <si>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</si>
  <si>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</si>
  <si>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</si>
  <si>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</si>
  <si>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</si>
  <si>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</si>
  <si>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</si>
  <si>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</si>
  <si>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</si>
  <si>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</si>
  <si>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</si>
  <si>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</si>
  <si>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</si>
  <si>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</si>
  <si>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</si>
  <si>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</si>
  <si>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</si>
  <si>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</si>
  <si>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</si>
  <si>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</si>
  <si>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</si>
  <si>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</si>
  <si>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</si>
  <si>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</si>
  <si>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</si>
  <si>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</si>
  <si>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</si>
  <si>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</si>
  <si>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</si>
  <si>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</si>
  <si>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</si>
  <si>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</si>
  <si>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</si>
  <si>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</si>
  <si>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</si>
  <si>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</si>
  <si>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</si>
  <si>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</si>
  <si>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</si>
  <si>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</si>
  <si>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</si>
  <si>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</si>
  <si>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</si>
  <si>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</si>
  <si>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</si>
  <si>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</si>
  <si>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</si>
  <si>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</si>
  <si>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</si>
  <si>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</si>
  <si>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</si>
  <si>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</si>
  <si>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</si>
  <si>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</si>
  <si>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</si>
  <si>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</si>
  <si>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</si>
  <si>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</si>
  <si>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</si>
  <si>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</si>
  <si>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</si>
  <si>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</si>
  <si>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</si>
  <si>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</si>
  <si>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</si>
  <si>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</si>
  <si>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</si>
  <si>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</si>
  <si>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</si>
  <si>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</si>
  <si>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</si>
  <si>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</si>
  <si>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</si>
  <si>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</si>
  <si>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</si>
  <si>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</si>
  <si>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</si>
  <si>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</si>
  <si>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</si>
  <si>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</si>
  <si>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</si>
  <si>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</si>
  <si>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</si>
  <si>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</si>
  <si>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</si>
  <si>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</si>
  <si>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</si>
  <si>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</si>
  <si>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</si>
  <si>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</si>
  <si>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</si>
  <si>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</si>
  <si>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</si>
  <si>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</si>
  <si>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</si>
  <si>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</si>
  <si>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</si>
  <si>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</si>
  <si>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</si>
  <si>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</si>
  <si>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</si>
  <si>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</si>
  <si>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</si>
  <si>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</si>
  <si>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</si>
  <si>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</si>
  <si>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</si>
  <si>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</si>
  <si>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</si>
  <si>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</si>
  <si>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</si>
  <si>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</si>
  <si>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</si>
  <si>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</si>
  <si>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</si>
  <si>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</si>
  <si>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</si>
  <si>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</si>
  <si>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</si>
  <si>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</si>
  <si>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</si>
  <si>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</si>
  <si>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</si>
  <si>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</si>
  <si>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</si>
  <si>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</si>
  <si>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</si>
  <si>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</si>
  <si>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</si>
  <si>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</si>
  <si>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</si>
  <si>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</si>
  <si>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</si>
  <si>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</si>
  <si>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</si>
  <si>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</si>
  <si>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</si>
  <si>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</si>
  <si>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</si>
  <si>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</si>
  <si>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</si>
  <si>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</si>
  <si>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</si>
  <si>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</si>
  <si>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</si>
  <si>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</si>
  <si>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</si>
  <si>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</si>
  <si>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</si>
  <si>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</si>
  <si>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</si>
  <si>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</si>
  <si>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</si>
  <si>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</si>
  <si>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</si>
  <si>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</si>
  <si>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</si>
  <si>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</si>
  <si>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</si>
  <si>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</si>
  <si>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</si>
  <si>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</si>
  <si>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</si>
  <si>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</si>
  <si>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</si>
  <si>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</si>
  <si>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</si>
  <si>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</si>
  <si>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</si>
  <si>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</si>
  <si>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</si>
  <si>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</si>
  <si>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</si>
  <si>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</si>
  <si>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</si>
  <si>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</si>
  <si>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</si>
  <si>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</si>
  <si>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</si>
  <si>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</si>
  <si>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</si>
  <si>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</si>
  <si>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</si>
  <si>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</si>
  <si>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</si>
  <si>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</si>
  <si>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</si>
  <si>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</si>
  <si>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</si>
  <si>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</si>
  <si>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</si>
  <si>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</si>
  <si>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</si>
  <si>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</si>
  <si>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</si>
  <si>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</si>
  <si>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</si>
  <si>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</si>
  <si>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</si>
  <si>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</si>
  <si>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</si>
  <si>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</si>
  <si>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</si>
  <si>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</si>
  <si>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</si>
  <si>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</si>
  <si>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</si>
  <si>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</si>
  <si>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</si>
  <si>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</si>
  <si>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</si>
  <si>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</si>
  <si>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</si>
  <si>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</si>
  <si>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</si>
  <si>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</si>
  <si>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</si>
  <si>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</si>
  <si>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</si>
  <si>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</si>
  <si>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</si>
  <si>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</si>
  <si>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</si>
  <si>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</si>
  <si>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</si>
  <si>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</si>
  <si>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</si>
  <si>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</si>
  <si>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</si>
  <si>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</si>
  <si>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</si>
  <si>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</si>
  <si>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</si>
  <si>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</si>
  <si>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</si>
  <si>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</si>
  <si>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</si>
  <si>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</si>
  <si>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</si>
  <si>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</si>
  <si>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</si>
  <si>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</si>
  <si>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</si>
  <si>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</si>
  <si>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</si>
  <si>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</si>
  <si>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</si>
  <si>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</si>
  <si>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</si>
  <si>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</si>
  <si>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</si>
  <si>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</si>
  <si>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</si>
  <si>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</si>
  <si>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</si>
  <si>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</si>
  <si>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</si>
  <si>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</si>
  <si>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</si>
  <si>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</si>
  <si>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</si>
  <si>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</si>
  <si>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</si>
  <si>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</si>
  <si>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</si>
  <si>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</si>
  <si>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</si>
  <si>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</si>
  <si>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</si>
  <si>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</si>
  <si>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</si>
  <si>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</si>
  <si>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</si>
  <si>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</si>
  <si>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</si>
  <si>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</si>
  <si>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</si>
  <si>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</si>
  <si>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</si>
  <si>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</si>
  <si>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</si>
  <si>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</si>
  <si>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</si>
  <si>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</si>
  <si>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</si>
  <si>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</si>
  <si>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</si>
  <si>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</si>
  <si>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</si>
  <si>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</si>
  <si>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</si>
  <si>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</si>
  <si>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</si>
  <si>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</si>
  <si>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</si>
  <si>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</si>
  <si>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</si>
  <si>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</si>
  <si>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</si>
  <si>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</si>
  <si>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</si>
  <si>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</si>
  <si>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</si>
  <si>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</si>
  <si>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</si>
  <si>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</si>
  <si>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</si>
  <si>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</si>
  <si>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</si>
  <si>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</si>
  <si>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</si>
  <si>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</si>
  <si>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</si>
  <si>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</si>
  <si>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</si>
  <si>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</si>
  <si>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</si>
  <si>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</si>
  <si>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</si>
  <si>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</si>
  <si>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</si>
  <si>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</si>
  <si>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</si>
  <si>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</si>
  <si>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</si>
  <si>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</si>
  <si>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</si>
  <si>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</si>
  <si>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</si>
  <si>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</si>
  <si>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</si>
  <si>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</si>
  <si>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</si>
  <si>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</si>
  <si>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</si>
  <si>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</si>
  <si>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</si>
  <si>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</si>
  <si>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</si>
  <si>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</si>
  <si>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</si>
  <si>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</si>
  <si>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</si>
  <si>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</si>
  <si>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</si>
  <si>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</si>
  <si>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</si>
  <si>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</si>
  <si>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</si>
  <si>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</si>
  <si>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</si>
  <si>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</si>
  <si>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</si>
  <si>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</si>
  <si>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</si>
  <si>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</si>
  <si>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</si>
  <si>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</si>
  <si>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</si>
  <si>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</si>
  <si>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</si>
  <si>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</si>
  <si>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</si>
  <si>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</si>
  <si>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</si>
  <si>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</si>
  <si>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</si>
  <si>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</si>
  <si>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</si>
  <si>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</si>
  <si>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</si>
  <si>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</si>
  <si>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</si>
  <si>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</si>
  <si>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</si>
  <si>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</si>
  <si>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</si>
  <si>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</si>
  <si>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</si>
  <si>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</si>
  <si>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</si>
  <si>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</si>
  <si>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</si>
  <si>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</si>
  <si>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</si>
  <si>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</si>
  <si>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</si>
  <si>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</si>
  <si>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</si>
  <si>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</si>
  <si>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</si>
  <si>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</si>
  <si>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</si>
  <si>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</si>
  <si>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</si>
  <si>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</si>
  <si>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</si>
  <si>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</si>
  <si>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</si>
  <si>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</si>
  <si>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</si>
  <si>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</si>
  <si>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</si>
  <si>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</si>
  <si>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</si>
  <si>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</si>
  <si>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</si>
  <si>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</si>
  <si>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</si>
  <si>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</si>
  <si>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</si>
  <si>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</si>
  <si>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</si>
  <si>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</si>
  <si>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</si>
  <si>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</si>
  <si>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</si>
  <si>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</si>
  <si>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</si>
  <si>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</si>
  <si>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</si>
  <si>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</si>
  <si>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</si>
  <si>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</si>
  <si>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</si>
  <si>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</si>
  <si>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</si>
  <si>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</si>
  <si>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</si>
  <si>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</si>
  <si>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</si>
  <si>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</si>
  <si>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</si>
  <si>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</si>
  <si>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</si>
  <si>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</si>
  <si>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</si>
  <si>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</si>
  <si>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</si>
  <si>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</si>
  <si>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</si>
  <si>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</si>
  <si>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</si>
  <si>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</si>
  <si>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</si>
  <si>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</si>
  <si>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</si>
  <si>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</si>
  <si>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</si>
  <si>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</si>
  <si>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</si>
  <si>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</si>
  <si>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</si>
  <si>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</si>
  <si>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</si>
  <si>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</si>
  <si>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</si>
  <si>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</si>
  <si>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</si>
  <si>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</si>
  <si>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</si>
  <si>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</si>
  <si>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</si>
  <si>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</si>
  <si>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</si>
  <si>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</si>
  <si>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</si>
  <si>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</si>
  <si>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</si>
  <si>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</si>
  <si>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</si>
  <si>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</si>
  <si>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</si>
  <si>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</si>
  <si>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</si>
  <si>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</si>
  <si>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</si>
  <si>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</si>
  <si>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</si>
  <si>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</si>
  <si>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</si>
  <si>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</si>
  <si>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</si>
  <si>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</si>
  <si>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</si>
  <si>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</si>
  <si>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</si>
  <si>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</si>
  <si>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</si>
  <si>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</si>
  <si>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</si>
  <si>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</si>
  <si>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</si>
  <si>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</si>
  <si>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</si>
  <si>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</si>
  <si>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</si>
  <si>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</si>
  <si>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</si>
  <si>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</si>
  <si>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</si>
  <si>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</si>
  <si>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</si>
  <si>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</si>
  <si>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</si>
  <si>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</si>
  <si>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</si>
  <si>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</si>
  <si>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</si>
  <si>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</si>
  <si>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</si>
  <si>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</si>
  <si>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</si>
  <si>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</si>
  <si>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</si>
  <si>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</si>
  <si>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</si>
  <si>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</si>
  <si>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</si>
  <si>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</si>
  <si>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</si>
  <si>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</si>
  <si>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</si>
  <si>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</si>
  <si>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</si>
  <si>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</si>
  <si>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</si>
  <si>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</si>
  <si>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</si>
  <si>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</si>
  <si>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</si>
  <si>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</si>
  <si>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</si>
  <si>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</si>
  <si>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</si>
  <si>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</si>
  <si>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</si>
  <si>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</si>
  <si>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</si>
  <si>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</si>
  <si>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</si>
  <si>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</si>
  <si>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</si>
  <si>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</si>
  <si>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</si>
  <si>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</si>
  <si>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</si>
  <si>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</si>
  <si>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</si>
  <si>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</si>
  <si>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</si>
  <si>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</si>
  <si>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</si>
  <si>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</si>
  <si>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</si>
  <si>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</si>
  <si>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</si>
  <si>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</si>
  <si>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</si>
  <si>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</si>
  <si>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</si>
  <si>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</si>
  <si>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</si>
  <si>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</si>
  <si>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</si>
  <si>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</si>
  <si>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</si>
  <si>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</si>
  <si>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</si>
  <si>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</si>
  <si>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</si>
  <si>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</si>
  <si>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</si>
  <si>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</si>
  <si>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</si>
  <si>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</si>
  <si>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</si>
  <si>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</si>
  <si>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</si>
  <si>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</si>
  <si>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</si>
  <si>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</si>
  <si>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</si>
  <si>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</si>
  <si>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</si>
  <si>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</si>
  <si>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</si>
  <si>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</si>
  <si>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</si>
  <si>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</si>
  <si>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</si>
  <si>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</si>
  <si>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</si>
  <si>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</si>
  <si>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</si>
  <si>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</si>
  <si>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</si>
  <si>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</si>
  <si>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</si>
  <si>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</si>
  <si>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</si>
  <si>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</si>
  <si>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</si>
  <si>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</si>
  <si>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</si>
  <si>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</si>
  <si>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</si>
  <si>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</si>
  <si>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</si>
  <si>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</si>
  <si>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</si>
  <si>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</si>
  <si>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</si>
  <si>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</si>
  <si>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</si>
  <si>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</si>
  <si>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</si>
  <si>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</si>
  <si>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</si>
  <si>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</si>
  <si>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</si>
  <si>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</si>
  <si>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</si>
  <si>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</si>
  <si>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</si>
  <si>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</si>
  <si>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</si>
  <si>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</si>
  <si>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</si>
  <si>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</si>
  <si>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</si>
  <si>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</si>
  <si>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</si>
  <si>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</si>
  <si>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</si>
  <si>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</si>
  <si>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</si>
  <si>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</si>
  <si>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</si>
  <si>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</si>
  <si>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</si>
  <si>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</si>
  <si>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</si>
  <si>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</si>
  <si>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</si>
  <si>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</si>
  <si>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</si>
  <si>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</si>
  <si>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</si>
  <si>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</si>
  <si>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</si>
  <si>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</si>
  <si>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</si>
  <si>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</si>
  <si>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</si>
  <si>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</si>
  <si>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</si>
  <si>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</si>
  <si>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</si>
  <si>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</si>
  <si>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</si>
  <si>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</si>
  <si>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</si>
  <si>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</si>
  <si>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</si>
  <si>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</si>
  <si>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</si>
  <si>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</si>
  <si>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</si>
  <si>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</si>
  <si>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</si>
  <si>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</si>
  <si>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</si>
  <si>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</si>
  <si>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</si>
  <si>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</si>
  <si>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</si>
  <si>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</si>
  <si>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</si>
  <si>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</si>
  <si>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</si>
  <si>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</si>
  <si>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</si>
  <si>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</si>
  <si>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</si>
  <si>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</si>
  <si>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</si>
  <si>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</si>
  <si>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</si>
  <si>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</si>
  <si>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</si>
  <si>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</si>
  <si>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</si>
  <si>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</si>
  <si>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</si>
  <si>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</si>
  <si>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</si>
  <si>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</si>
  <si>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</si>
  <si>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</si>
  <si>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</si>
  <si>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</si>
  <si>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</si>
  <si>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</si>
  <si>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</si>
  <si>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</si>
  <si>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</si>
  <si>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</si>
  <si>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</si>
  <si>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</si>
  <si>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</si>
  <si>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</si>
  <si>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</si>
  <si>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</si>
  <si>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</si>
  <si>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</si>
  <si>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</si>
  <si>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</si>
  <si>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</si>
  <si>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</si>
  <si>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</si>
  <si>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</si>
  <si>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</si>
  <si>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</si>
  <si>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</si>
  <si>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</si>
  <si>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</si>
  <si>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</si>
  <si>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</si>
  <si>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</si>
  <si>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</si>
  <si>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</si>
  <si>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</si>
  <si>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</si>
  <si>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</si>
  <si>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</si>
  <si>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</si>
  <si>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</si>
  <si>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</si>
  <si>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</si>
  <si>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</si>
  <si>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</si>
  <si>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</si>
  <si>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</si>
  <si>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</si>
  <si>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</si>
  <si>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</si>
  <si>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</si>
  <si>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</si>
  <si>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</si>
  <si>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</si>
  <si>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</si>
  <si>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</si>
  <si>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</si>
  <si>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</si>
  <si>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</si>
  <si>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</si>
  <si>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</si>
  <si>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</si>
  <si>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</si>
  <si>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</si>
  <si>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</si>
  <si>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</si>
  <si>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</si>
  <si>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</si>
  <si>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</si>
  <si>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</si>
  <si>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</si>
  <si>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</si>
  <si>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</si>
  <si>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</si>
  <si>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</si>
  <si>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</si>
  <si>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</si>
  <si>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</si>
  <si>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</si>
  <si>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</si>
  <si>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</si>
  <si>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</si>
  <si>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</si>
  <si>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</si>
  <si>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</si>
  <si>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</si>
  <si>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</si>
  <si>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</si>
  <si>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</si>
  <si>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</si>
  <si>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</si>
  <si>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</si>
  <si>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</si>
  <si>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</si>
  <si>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</si>
  <si>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</si>
  <si>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</si>
  <si>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</si>
  <si>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</si>
  <si>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</si>
  <si>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</si>
  <si>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</si>
  <si>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</si>
  <si>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</si>
  <si>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</si>
  <si>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</si>
  <si>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</si>
  <si>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</si>
  <si>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</si>
  <si>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</si>
  <si>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</si>
  <si>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</si>
  <si>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</si>
  <si>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</si>
  <si>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</si>
  <si>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</si>
  <si>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</si>
  <si>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</si>
  <si>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</si>
  <si>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</si>
  <si>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</si>
  <si>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</si>
  <si>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</si>
  <si>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</si>
  <si>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</si>
  <si>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</si>
  <si>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</si>
  <si>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</si>
  <si>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</si>
  <si>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</si>
  <si>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</si>
  <si>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</si>
  <si>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</si>
  <si>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</si>
  <si>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</si>
  <si>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</si>
  <si>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</si>
  <si>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</si>
  <si>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</si>
  <si>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</si>
  <si>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</si>
  <si>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</si>
  <si>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</si>
  <si>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</si>
  <si>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</si>
  <si>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</si>
  <si>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</si>
  <si>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</si>
  <si>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</si>
  <si>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</si>
  <si>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</si>
  <si>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</si>
  <si>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</si>
  <si>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</si>
  <si>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</si>
  <si>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</si>
  <si>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</si>
  <si>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</si>
  <si>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</si>
  <si>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</si>
  <si>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</si>
  <si>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</si>
  <si>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</si>
  <si>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</si>
  <si>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</si>
  <si>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</si>
  <si>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</si>
  <si>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</si>
  <si>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</si>
  <si>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</si>
  <si>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</si>
  <si>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</si>
  <si>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</si>
  <si>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</si>
  <si>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</si>
  <si>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</si>
  <si>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</si>
  <si>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</si>
  <si>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</si>
  <si>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</si>
  <si>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</si>
  <si>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</si>
  <si>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</si>
  <si>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</si>
  <si>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</si>
  <si>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</si>
  <si>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</si>
  <si>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</si>
  <si>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</si>
  <si>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</si>
  <si>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</si>
  <si>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</si>
  <si>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</si>
  <si>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</si>
  <si>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</si>
  <si>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</si>
  <si>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</si>
  <si>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</si>
  <si>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</si>
  <si>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</si>
  <si>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</si>
  <si>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</si>
  <si>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</si>
  <si>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</si>
  <si>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</si>
  <si>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</si>
  <si>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</si>
  <si>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</si>
  <si>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</si>
  <si>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</si>
  <si>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</si>
  <si>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</si>
  <si>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</si>
  <si>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</si>
  <si>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</si>
  <si>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</si>
  <si>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</si>
  <si>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</si>
  <si>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</si>
  <si>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</si>
  <si>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</si>
  <si>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</si>
  <si>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</si>
  <si>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</si>
  <si>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</si>
  <si>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</si>
  <si>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</si>
  <si>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</si>
  <si>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</si>
  <si>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</si>
  <si>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</si>
  <si>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</si>
  <si>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</si>
  <si>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</si>
  <si>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</si>
  <si>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</si>
  <si>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</si>
  <si>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</si>
  <si>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</si>
  <si>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</si>
  <si>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</si>
  <si>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</si>
  <si>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</si>
  <si>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</si>
  <si>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</si>
  <si>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</si>
  <si>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</si>
  <si>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</si>
  <si>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</si>
  <si>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</si>
  <si>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</si>
  <si>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</si>
  <si>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</si>
  <si>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</si>
  <si>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</si>
  <si>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</si>
  <si>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</si>
  <si>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</si>
  <si>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</si>
  <si>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</si>
  <si>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</si>
  <si>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</si>
  <si>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</si>
  <si>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</si>
  <si>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</si>
  <si>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</si>
  <si>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</si>
  <si>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</si>
  <si>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</si>
  <si>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</si>
  <si>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</si>
  <si>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</si>
  <si>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</si>
  <si>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</si>
  <si>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</si>
  <si>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</si>
  <si>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</si>
  <si>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</si>
  <si>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</si>
  <si>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</si>
  <si>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</si>
  <si>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</si>
  <si>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</si>
  <si>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</si>
  <si>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</si>
  <si>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</si>
  <si>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</si>
  <si>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</si>
  <si>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</si>
  <si>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</si>
  <si>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</si>
  <si>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</si>
  <si>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</si>
  <si>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</si>
  <si>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</si>
  <si>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</si>
  <si>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</si>
  <si>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</si>
  <si>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</si>
  <si>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</si>
  <si>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</si>
  <si>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</si>
  <si>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</si>
  <si>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</si>
  <si>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</si>
  <si>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</si>
  <si>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</si>
  <si>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</si>
  <si>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</si>
  <si>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</si>
  <si>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</si>
  <si>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</si>
  <si>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</si>
  <si>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</si>
  <si>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</si>
  <si>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</si>
  <si>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</si>
  <si>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</si>
  <si>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</si>
  <si>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</si>
  <si>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</si>
  <si>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</si>
  <si>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</si>
  <si>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</si>
  <si>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</si>
  <si>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</si>
  <si>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</si>
  <si>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</si>
  <si>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</si>
  <si>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</si>
  <si>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</si>
  <si>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</si>
  <si>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</si>
  <si>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</si>
  <si>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</si>
  <si>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</si>
  <si>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</si>
  <si>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</si>
  <si>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</si>
  <si>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</si>
  <si>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</si>
  <si>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</si>
  <si>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</si>
  <si>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</si>
  <si>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</si>
  <si>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</si>
  <si>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</si>
  <si>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</si>
  <si>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</si>
  <si>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</si>
  <si>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</si>
  <si>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</si>
  <si>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</si>
  <si>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</si>
  <si>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</si>
  <si>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</si>
  <si>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</si>
  <si>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</si>
  <si>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</si>
  <si>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</si>
  <si>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</si>
  <si>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</si>
  <si>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</si>
  <si>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</si>
  <si>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</si>
  <si>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</si>
  <si>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</si>
  <si>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</si>
  <si>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</si>
  <si>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</si>
  <si>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</si>
  <si>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</si>
  <si>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</si>
  <si>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</si>
  <si>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</si>
  <si>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</si>
  <si>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</si>
  <si>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</si>
  <si>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</si>
  <si>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</si>
  <si>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</si>
  <si>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</si>
  <si>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</si>
  <si>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</si>
  <si>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</si>
  <si>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</si>
  <si>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</si>
  <si>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</si>
  <si>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</si>
  <si>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</si>
  <si>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</si>
  <si>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</si>
  <si>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</si>
  <si>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</si>
  <si>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</si>
  <si>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</si>
  <si>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</si>
  <si>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</si>
  <si>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</si>
  <si>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</si>
  <si>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</si>
  <si>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</si>
  <si>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</si>
  <si>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</si>
  <si>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</si>
  <si>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</si>
  <si>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</si>
  <si>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</si>
  <si>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</si>
  <si>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</si>
  <si>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</si>
  <si>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</si>
  <si>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</si>
  <si>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</si>
  <si>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</si>
  <si>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</si>
  <si>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</si>
  <si>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</si>
  <si>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</si>
  <si>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</si>
  <si>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</si>
  <si>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</si>
  <si>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</si>
  <si>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</si>
  <si>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</si>
  <si>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</si>
  <si>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</si>
  <si>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</si>
  <si>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</si>
  <si>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</si>
  <si>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</si>
  <si>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</si>
  <si>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</si>
  <si>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</si>
  <si>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</si>
  <si>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</si>
  <si>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</si>
  <si>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</si>
  <si>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</si>
  <si>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</si>
  <si>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</si>
  <si>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</si>
  <si>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</si>
  <si>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</si>
  <si>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</si>
  <si>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</si>
  <si>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</si>
  <si>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</si>
  <si>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</si>
  <si>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</si>
  <si>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</si>
  <si>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</si>
  <si>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</si>
  <si>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</si>
  <si>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</si>
  <si>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</si>
  <si>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</si>
  <si>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</si>
  <si>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</si>
  <si>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</si>
  <si>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</si>
  <si>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</si>
  <si>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</si>
  <si>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</si>
  <si>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</si>
  <si>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</si>
  <si>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</si>
  <si>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</si>
  <si>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</si>
  <si>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</si>
  <si>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</si>
  <si>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</si>
  <si>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</si>
  <si>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</si>
  <si>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</si>
  <si>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</si>
  <si>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</si>
  <si>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</si>
  <si>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</si>
  <si>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</si>
  <si>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</si>
  <si>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</si>
  <si>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</si>
  <si>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</si>
  <si>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</si>
  <si>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</si>
  <si>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</si>
  <si>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</si>
  <si>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</si>
  <si>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</si>
  <si>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</si>
  <si>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</si>
  <si>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</si>
  <si>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</si>
  <si>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</si>
  <si>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</si>
  <si>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</si>
  <si>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</si>
  <si>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</si>
  <si>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</si>
  <si>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</si>
  <si>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</si>
  <si>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</si>
  <si>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</si>
  <si>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</si>
  <si>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</si>
  <si>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</si>
  <si>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</si>
  <si>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</si>
  <si>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</si>
  <si>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</si>
  <si>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</si>
  <si>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</si>
  <si>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</si>
  <si>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</si>
  <si>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</si>
  <si>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</si>
  <si>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</si>
  <si>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</si>
  <si>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</si>
  <si>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</si>
  <si>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</si>
  <si>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</si>
  <si>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</si>
  <si>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</si>
  <si>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</si>
  <si>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</si>
  <si>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</si>
  <si>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</si>
  <si>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</si>
  <si>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</si>
  <si>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</si>
  <si>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</si>
  <si>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</si>
  <si>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</si>
  <si>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</si>
  <si>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</si>
  <si>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</si>
  <si>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</si>
  <si>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</si>
  <si>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</si>
  <si>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</si>
  <si>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</si>
  <si>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</si>
  <si>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</si>
  <si>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</si>
  <si>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</si>
  <si>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</si>
  <si>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</si>
  <si>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</si>
  <si>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</si>
  <si>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</si>
  <si>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</si>
  <si>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</si>
  <si>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</si>
  <si>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</si>
  <si>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</si>
  <si>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</si>
  <si>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</si>
  <si>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</si>
  <si>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</si>
  <si>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</si>
  <si>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</si>
  <si>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</si>
  <si>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</si>
  <si>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</si>
  <si>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</si>
  <si>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</si>
  <si>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</si>
  <si>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</si>
  <si>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</si>
  <si>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</si>
  <si>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</si>
  <si>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</si>
  <si>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</si>
  <si>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</si>
  <si>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</si>
  <si>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</si>
  <si>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</si>
  <si>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</si>
  <si>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</si>
  <si>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</si>
  <si>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</si>
  <si>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</si>
  <si>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</si>
  <si>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</si>
  <si>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</si>
  <si>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</si>
  <si>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</si>
  <si>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</si>
  <si>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</si>
  <si>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</si>
  <si>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</si>
  <si>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</si>
  <si>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</si>
  <si>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</si>
  <si>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</si>
  <si>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</si>
  <si>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</si>
  <si>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</si>
  <si>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</si>
  <si>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</si>
  <si>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</si>
  <si>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</si>
  <si>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</si>
  <si>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</si>
  <si>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</si>
  <si>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</si>
  <si>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</si>
  <si>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</si>
  <si>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</si>
  <si>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</si>
  <si>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</si>
  <si>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</si>
  <si>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</si>
  <si>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</si>
  <si>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</si>
  <si>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</si>
  <si>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</si>
  <si>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</si>
  <si>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</si>
  <si>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</si>
  <si>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</si>
  <si>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</si>
  <si>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</si>
  <si>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</si>
  <si>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</si>
  <si>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</si>
  <si>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</si>
  <si>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</si>
  <si>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</si>
  <si>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</si>
  <si>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</si>
  <si>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</si>
  <si>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</si>
  <si>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</si>
  <si>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</si>
  <si>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</si>
  <si>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</si>
  <si>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</si>
  <si>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</si>
  <si>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</si>
  <si>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</si>
  <si>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</si>
  <si>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</si>
  <si>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</si>
  <si>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</si>
  <si>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</si>
  <si>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</si>
  <si>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</si>
  <si>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</si>
  <si>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</si>
  <si>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</si>
  <si>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</si>
  <si>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</si>
  <si>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</si>
  <si>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</si>
  <si>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</si>
  <si>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</si>
  <si>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</si>
  <si>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</si>
  <si>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</si>
  <si>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</si>
  <si>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</si>
  <si>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</si>
  <si>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</si>
  <si>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</si>
  <si>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</si>
  <si>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</si>
  <si>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</si>
  <si>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</si>
  <si>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</si>
  <si>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</si>
  <si>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</si>
  <si>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</si>
  <si>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</si>
  <si>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</si>
  <si>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</si>
  <si>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</si>
  <si>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</si>
  <si>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</si>
  <si>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</si>
  <si>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</si>
  <si>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</si>
  <si>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</si>
  <si>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</si>
  <si>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</si>
  <si>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</si>
  <si>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</si>
  <si>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</si>
  <si>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</si>
  <si>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</si>
  <si>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</si>
  <si>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</si>
  <si>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</si>
  <si>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</si>
  <si>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</si>
  <si>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</si>
  <si>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</si>
  <si>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</si>
  <si>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</si>
  <si>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</si>
  <si>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</si>
  <si>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</si>
  <si>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</si>
  <si>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</si>
  <si>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</si>
  <si>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</si>
  <si>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</si>
  <si>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</si>
  <si>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</si>
  <si>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</si>
  <si>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</si>
  <si>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</si>
  <si>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</si>
  <si>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</si>
  <si>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</si>
  <si>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</si>
  <si>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</si>
  <si>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</si>
  <si>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</si>
  <si>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</si>
  <si>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</si>
  <si>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</si>
  <si>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</si>
  <si>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</si>
  <si>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</si>
  <si>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</si>
  <si>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</si>
  <si>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</si>
  <si>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</si>
  <si>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</si>
  <si>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</si>
  <si>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</si>
  <si>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</si>
  <si>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</si>
  <si>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</si>
  <si>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</si>
  <si>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</si>
  <si>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</si>
  <si>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</si>
  <si>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</si>
  <si>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</si>
  <si>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</si>
  <si>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</si>
  <si>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</si>
  <si>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</si>
  <si>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</si>
  <si>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</si>
  <si>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</si>
  <si>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</si>
  <si>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</si>
  <si>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</si>
  <si>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</si>
  <si>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</si>
  <si>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</si>
  <si>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</si>
  <si>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</si>
  <si>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</si>
  <si>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</si>
  <si>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</si>
  <si>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</si>
  <si>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</si>
  <si>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</si>
  <si>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</si>
  <si>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</si>
  <si>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</si>
  <si>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</si>
  <si>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</si>
  <si>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</si>
  <si>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</si>
  <si>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</si>
  <si>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</si>
  <si>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</si>
  <si>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</si>
  <si>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</si>
  <si>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</si>
  <si>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</si>
  <si>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</si>
  <si>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</si>
  <si>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</si>
  <si>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</si>
  <si>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</si>
  <si>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</si>
  <si>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</si>
  <si>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</si>
  <si>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</si>
  <si>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</si>
  <si>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</si>
  <si>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</si>
  <si>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</si>
  <si>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</si>
  <si>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</si>
  <si>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</si>
  <si>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</si>
  <si>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</si>
  <si>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</si>
  <si>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</si>
  <si>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</si>
  <si>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</si>
  <si>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</si>
  <si>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</si>
  <si>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</si>
  <si>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</si>
  <si>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</si>
  <si>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</si>
  <si>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</si>
  <si>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</si>
  <si>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</si>
  <si>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</si>
  <si>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</si>
  <si>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</si>
  <si>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</si>
  <si>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</si>
  <si>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</si>
  <si>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</si>
  <si>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</si>
  <si>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</si>
  <si>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</si>
  <si>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</si>
  <si>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</si>
  <si>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</si>
  <si>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</si>
  <si>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</si>
  <si>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</si>
  <si>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</si>
  <si>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</si>
  <si>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</si>
  <si>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</si>
  <si>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</si>
  <si>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</si>
  <si>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</si>
  <si>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</si>
  <si>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</si>
  <si>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</si>
  <si>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</si>
  <si>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</si>
  <si>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</si>
  <si>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</si>
  <si>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</si>
  <si>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</si>
  <si>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</si>
  <si>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</si>
  <si>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</si>
  <si>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</si>
  <si>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</si>
  <si>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</si>
  <si>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</si>
  <si>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</si>
  <si>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</si>
  <si>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</si>
  <si>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</si>
  <si>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</si>
  <si>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</si>
  <si>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</si>
  <si>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</si>
  <si>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</si>
  <si>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</si>
  <si>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</si>
  <si>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</si>
  <si>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</si>
  <si>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</si>
  <si>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</si>
  <si>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</si>
  <si>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</si>
  <si>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</si>
  <si>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</si>
  <si>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</si>
  <si>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</si>
  <si>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</si>
  <si>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</si>
  <si>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</si>
  <si>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</si>
  <si>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</si>
  <si>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</si>
  <si>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</si>
  <si>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</si>
  <si>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</si>
  <si>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</si>
  <si>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</si>
  <si>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</si>
  <si>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</si>
  <si>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</si>
  <si>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</si>
  <si>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</si>
  <si>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</si>
  <si>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</si>
  <si>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</si>
  <si>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</si>
  <si>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</si>
  <si>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</si>
  <si>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</si>
  <si>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</si>
  <si>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</si>
  <si>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</si>
  <si>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</si>
  <si>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</si>
  <si>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</si>
  <si>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</si>
  <si>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</si>
  <si>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</si>
  <si>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</si>
  <si>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</si>
  <si>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</si>
  <si>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</si>
  <si>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</si>
  <si>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</si>
  <si>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</si>
  <si>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</si>
  <si>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</si>
  <si>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</si>
  <si>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</si>
  <si>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</si>
  <si>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</si>
  <si>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</si>
  <si>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</si>
  <si>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</si>
  <si>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</si>
  <si>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</si>
  <si>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</si>
  <si>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</si>
  <si>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</si>
  <si>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</si>
  <si>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</si>
  <si>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</si>
  <si>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</si>
  <si>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</si>
  <si>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</si>
  <si>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</si>
  <si>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</si>
  <si>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</si>
  <si>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</si>
  <si>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</si>
  <si>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</si>
  <si>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</si>
  <si>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</si>
  <si>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</si>
  <si>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</si>
  <si>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</si>
  <si>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</si>
  <si>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</si>
  <si>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</si>
  <si>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</si>
  <si>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</si>
  <si>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</si>
  <si>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</si>
  <si>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</si>
  <si>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</si>
  <si>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</si>
  <si>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</si>
  <si>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</si>
  <si>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</si>
  <si>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</si>
  <si>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</si>
  <si>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</si>
  <si>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</si>
  <si>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</si>
  <si>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</si>
  <si>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</si>
  <si>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</si>
  <si>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</si>
  <si>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</si>
  <si>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</si>
  <si>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</si>
  <si>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</si>
  <si>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</si>
  <si>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</si>
  <si>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</si>
  <si>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</si>
  <si>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</si>
  <si>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</si>
  <si>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</si>
  <si>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</si>
  <si>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</si>
  <si>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</si>
  <si>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</si>
  <si>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</si>
  <si>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</si>
  <si>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</si>
  <si>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</si>
  <si>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</si>
  <si>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</si>
  <si>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</si>
  <si>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</si>
  <si>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</si>
  <si>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</si>
  <si>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</si>
  <si>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</si>
  <si>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</si>
  <si>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</si>
  <si>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</si>
  <si>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</si>
  <si>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</si>
  <si>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</si>
  <si>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</si>
  <si>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</si>
  <si>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</si>
  <si>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</si>
  <si>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</si>
  <si>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</si>
  <si>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</si>
  <si>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</si>
  <si>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</si>
  <si>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</si>
  <si>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</si>
  <si>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</si>
  <si>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</si>
  <si>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</si>
  <si>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</si>
  <si>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</si>
  <si>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</si>
  <si>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</si>
  <si>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</si>
  <si>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</si>
  <si>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</si>
  <si>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</si>
  <si>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</si>
  <si>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</si>
  <si>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</si>
  <si>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</si>
  <si>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</si>
  <si>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</si>
  <si>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</si>
  <si>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</si>
  <si>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</si>
  <si>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</si>
  <si>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</si>
  <si>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</si>
  <si>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</si>
  <si>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</si>
  <si>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</si>
  <si>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</si>
  <si>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</si>
  <si>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</si>
  <si>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</si>
  <si>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</si>
  <si>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</si>
  <si>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</si>
  <si>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</si>
  <si>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</si>
  <si>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</si>
  <si>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</si>
  <si>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</si>
  <si>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</si>
  <si>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</si>
  <si>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</si>
  <si>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</si>
  <si>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</si>
  <si>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</si>
  <si>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</si>
  <si>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</si>
  <si>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</si>
  <si>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</si>
  <si>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</si>
  <si>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</si>
  <si>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</si>
  <si>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</si>
  <si>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</si>
  <si>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</si>
  <si>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</si>
  <si>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</si>
  <si>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</si>
  <si>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</si>
  <si>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</si>
  <si>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</si>
  <si>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</si>
  <si>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</si>
  <si>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</si>
  <si>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</si>
  <si>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</si>
  <si>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</si>
  <si>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</si>
  <si>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</si>
  <si>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</si>
  <si>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</si>
  <si>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</si>
  <si>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</si>
  <si>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</si>
  <si>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</si>
  <si>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</si>
  <si>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</si>
  <si>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</si>
  <si>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</si>
  <si>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</si>
  <si>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</si>
  <si>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</si>
  <si>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</si>
  <si>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</si>
  <si>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</si>
  <si>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</si>
  <si>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</si>
  <si>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</si>
  <si>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</si>
  <si>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</si>
  <si>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</si>
  <si>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</si>
  <si>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</si>
  <si>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</si>
  <si>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</si>
  <si>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</si>
  <si>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</si>
  <si>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</si>
  <si>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</si>
  <si>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</si>
  <si>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</si>
  <si>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</si>
  <si>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</si>
  <si>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</si>
  <si>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</si>
  <si>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</si>
  <si>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</si>
  <si>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</si>
  <si>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</si>
  <si>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</si>
  <si>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</si>
  <si>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</si>
  <si>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</si>
  <si>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</si>
  <si>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</si>
  <si>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</si>
  <si>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</si>
  <si>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</si>
  <si>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</si>
  <si>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</si>
  <si>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</si>
  <si>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</si>
  <si>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</si>
  <si>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</si>
  <si>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</si>
  <si>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</si>
  <si>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</si>
  <si>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</si>
  <si>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</si>
  <si>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</si>
  <si>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</si>
  <si>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</si>
  <si>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</si>
  <si>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</si>
  <si>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</si>
  <si>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</si>
  <si>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</si>
  <si>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</si>
  <si>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</si>
  <si>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</si>
  <si>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</si>
  <si>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</si>
  <si>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</si>
  <si>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</si>
  <si>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</si>
  <si>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</si>
  <si>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</si>
  <si>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</si>
  <si>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</si>
  <si>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</si>
  <si>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</si>
  <si>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</si>
  <si>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</si>
  <si>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</si>
  <si>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</si>
  <si>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</si>
  <si>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</si>
  <si>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</si>
  <si>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</si>
  <si>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</si>
  <si>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</si>
  <si>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</si>
  <si>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</si>
  <si>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</si>
  <si>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</si>
  <si>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</si>
  <si>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</si>
  <si>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</si>
  <si>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</si>
  <si>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</si>
  <si>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</si>
  <si>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</si>
  <si>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</si>
  <si>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</si>
  <si>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</si>
  <si>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</si>
  <si>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</si>
  <si>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</si>
  <si>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</si>
  <si>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</si>
  <si>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</si>
  <si>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</si>
  <si>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</si>
  <si>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</si>
  <si>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</si>
  <si>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</si>
  <si>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</si>
  <si>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</si>
  <si>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</si>
  <si>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</si>
  <si>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</si>
  <si>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</si>
  <si>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</si>
  <si>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</si>
  <si>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</si>
  <si>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</si>
  <si>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</si>
  <si>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</si>
  <si>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</si>
  <si>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</si>
  <si>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</si>
  <si>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</si>
  <si>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</si>
  <si>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</si>
  <si>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</si>
  <si>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</si>
  <si>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</si>
  <si>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</si>
  <si>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</si>
  <si>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</si>
  <si>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</si>
  <si>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</si>
  <si>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</si>
  <si>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</si>
  <si>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</si>
  <si>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</si>
  <si>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</si>
  <si>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</si>
  <si>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</si>
  <si>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</si>
  <si>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</si>
  <si>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</si>
  <si>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</si>
  <si>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</si>
  <si>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</si>
  <si>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</si>
  <si>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</si>
  <si>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</si>
  <si>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</si>
  <si>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</si>
  <si>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</si>
  <si>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</si>
  <si>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</si>
  <si>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</si>
  <si>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</si>
  <si>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</si>
  <si>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</si>
  <si>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</si>
  <si>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</si>
  <si>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</si>
  <si>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</si>
  <si>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</si>
  <si>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</si>
  <si>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</si>
  <si>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</si>
  <si>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</si>
  <si>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</si>
  <si>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</si>
  <si>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</si>
  <si>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</si>
  <si>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</si>
  <si>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</si>
  <si>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</si>
  <si>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</si>
  <si>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</si>
  <si>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</si>
  <si>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</si>
  <si>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</si>
  <si>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</si>
  <si>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</si>
  <si>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</si>
  <si>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</si>
  <si>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</si>
  <si>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</si>
  <si>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</si>
  <si>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</si>
  <si>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</si>
  <si>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</si>
  <si>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</si>
  <si>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</si>
  <si>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</si>
  <si>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</si>
  <si>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</si>
  <si>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</si>
  <si>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</si>
  <si>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</si>
  <si>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</si>
  <si>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</si>
  <si>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</si>
  <si>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</si>
  <si>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</si>
  <si>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</si>
  <si>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</si>
  <si>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</si>
  <si>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</si>
  <si>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</si>
  <si>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</si>
  <si>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</si>
  <si>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</si>
  <si>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</si>
  <si>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</si>
  <si>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</si>
  <si>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</si>
  <si>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</si>
  <si>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</si>
  <si>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</si>
  <si>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</si>
  <si>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</si>
  <si>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</si>
  <si>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</si>
  <si>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</si>
  <si>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</si>
  <si>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</si>
  <si>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</si>
  <si>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</si>
  <si>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</si>
  <si>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</si>
  <si>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</si>
  <si>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</si>
  <si>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</si>
  <si>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</si>
  <si>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</si>
  <si>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</si>
  <si>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</si>
  <si>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</si>
  <si>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</si>
  <si>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</si>
  <si>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</si>
  <si>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</si>
  <si>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</si>
  <si>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</si>
  <si>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</si>
  <si>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</si>
  <si>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</si>
  <si>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</si>
  <si>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</si>
  <si>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</si>
  <si>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</si>
  <si>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</si>
  <si>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</si>
  <si>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</si>
  <si>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</si>
  <si>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</si>
  <si>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</si>
  <si>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</si>
  <si>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</si>
  <si>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</si>
  <si>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</si>
  <si>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</si>
  <si>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</si>
  <si>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</si>
  <si>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</si>
  <si>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</si>
  <si>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</si>
  <si>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</si>
  <si>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</si>
  <si>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</si>
  <si>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</si>
  <si>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</si>
  <si>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</si>
  <si>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</si>
  <si>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</si>
  <si>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</si>
  <si>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</si>
  <si>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</si>
  <si>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</si>
  <si>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</si>
  <si>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</si>
  <si>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</si>
  <si>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</si>
  <si>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</si>
  <si>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</si>
  <si>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</si>
  <si>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</si>
  <si>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</si>
  <si>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</si>
  <si>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</si>
  <si>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</si>
  <si>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</si>
  <si>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</si>
  <si>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</si>
  <si>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</si>
  <si>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</si>
  <si>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</si>
  <si>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</si>
  <si>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</si>
  <si>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</si>
  <si>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</si>
  <si>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</si>
  <si>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</si>
  <si>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</si>
  <si>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</si>
  <si>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</si>
  <si>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</si>
  <si>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</si>
  <si>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</si>
  <si>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</si>
  <si>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</si>
  <si>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</si>
  <si>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</si>
  <si>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</si>
  <si>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</si>
  <si>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</si>
  <si>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</si>
  <si>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</si>
  <si>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</si>
  <si>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</si>
  <si>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</si>
  <si>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</si>
  <si>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</si>
  <si>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</si>
  <si>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</si>
  <si>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</si>
  <si>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</si>
  <si>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</si>
  <si>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</si>
  <si>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</si>
  <si>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</si>
  <si>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</si>
  <si>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</si>
  <si>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</si>
  <si>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</si>
  <si>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</si>
  <si>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</si>
  <si>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</si>
  <si>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</si>
  <si>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</si>
  <si>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</si>
  <si>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</si>
  <si>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</si>
  <si>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</si>
  <si>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</si>
  <si>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</si>
  <si>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</si>
  <si>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</si>
  <si>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</si>
  <si>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</si>
  <si>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</si>
  <si>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</si>
  <si>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</si>
  <si>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</si>
  <si>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</si>
  <si>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</si>
  <si>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</si>
  <si>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</si>
  <si>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</si>
  <si>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</si>
  <si>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</si>
  <si>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</si>
  <si>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</si>
  <si>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</si>
  <si>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</si>
  <si>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</si>
  <si>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</si>
  <si>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</si>
  <si>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</si>
  <si>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</si>
  <si>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</si>
  <si>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</si>
  <si>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</si>
  <si>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</si>
  <si>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</si>
  <si>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</si>
  <si>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</si>
  <si>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</si>
  <si>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</si>
  <si>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</si>
  <si>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</si>
  <si>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</si>
  <si>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</si>
  <si>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</si>
  <si>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</si>
  <si>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</si>
  <si>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</si>
  <si>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</si>
  <si>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</si>
  <si>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</si>
  <si>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</si>
  <si>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</si>
  <si>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</si>
  <si>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</si>
  <si>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</si>
  <si>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</si>
  <si>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</si>
  <si>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</si>
  <si>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</si>
  <si>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</si>
  <si>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</si>
  <si>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</si>
  <si>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</si>
  <si>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</si>
  <si>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</si>
  <si>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</si>
  <si>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</si>
  <si>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</si>
  <si>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</si>
  <si>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</si>
  <si>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</si>
  <si>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</si>
  <si>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</si>
  <si>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</si>
  <si>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</si>
  <si>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</si>
  <si>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</si>
  <si>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</si>
  <si>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</si>
  <si>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</si>
  <si>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</si>
  <si>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</si>
  <si>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</si>
  <si>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</si>
  <si>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</si>
  <si>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</si>
  <si>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</si>
  <si>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</si>
  <si>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</si>
  <si>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</si>
  <si>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</si>
  <si>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</si>
  <si>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</si>
  <si>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</si>
  <si>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</si>
  <si>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</si>
  <si>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</si>
  <si>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</si>
  <si>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</si>
  <si>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</si>
  <si>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</si>
  <si>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</si>
  <si>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</si>
  <si>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</si>
  <si>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</si>
  <si>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</si>
  <si>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</si>
  <si>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</si>
  <si>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</si>
  <si>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</si>
  <si>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</si>
  <si>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</si>
  <si>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</si>
  <si>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</si>
  <si>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</si>
  <si>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</si>
  <si>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</si>
  <si>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</si>
  <si>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</si>
  <si>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</si>
  <si>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</si>
  <si>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</si>
  <si>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</si>
  <si>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</si>
  <si>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</si>
  <si>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</si>
  <si>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</si>
  <si>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</si>
  <si>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</si>
  <si>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</si>
  <si>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</si>
  <si>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</si>
  <si>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</si>
  <si>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</si>
  <si>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</si>
  <si>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</si>
  <si>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</si>
  <si>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</si>
  <si>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</si>
  <si>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</si>
  <si>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</si>
  <si>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</si>
  <si>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</si>
  <si>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</si>
  <si>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</si>
  <si>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</si>
  <si>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</si>
  <si>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</si>
  <si>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</si>
  <si>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</si>
  <si>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</si>
  <si>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</si>
  <si>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</si>
  <si>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</si>
  <si>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</si>
  <si>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</si>
  <si>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</si>
  <si>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</si>
  <si>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</si>
  <si>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</si>
  <si>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</si>
  <si>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</si>
  <si>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</si>
  <si>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</si>
  <si>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</si>
  <si>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</si>
  <si>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</si>
  <si>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</si>
  <si>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</si>
  <si>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</si>
  <si>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</si>
  <si>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</si>
  <si>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</si>
  <si>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</si>
  <si>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</si>
  <si>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</si>
  <si>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</si>
  <si>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</si>
  <si>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</si>
  <si>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</si>
  <si>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</si>
  <si>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</si>
  <si>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</si>
  <si>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</si>
  <si>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</si>
  <si>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</si>
  <si>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</si>
  <si>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</si>
  <si>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</si>
  <si>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</si>
  <si>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</si>
  <si>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</si>
  <si>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</si>
  <si>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</si>
  <si>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</si>
  <si>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</si>
  <si>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</si>
  <si>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</si>
  <si>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</si>
  <si>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</si>
  <si>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</si>
  <si>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</si>
  <si>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</si>
  <si>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</si>
  <si>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</si>
  <si>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</si>
  <si>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</si>
  <si>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</si>
  <si>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</si>
  <si>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</si>
  <si>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</si>
  <si>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</si>
  <si>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</si>
  <si>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</si>
  <si>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</si>
  <si>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</si>
  <si>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</si>
  <si>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</si>
  <si>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</si>
  <si>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</si>
  <si>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</si>
  <si>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</si>
  <si>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</si>
  <si>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</si>
  <si>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</si>
  <si>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</si>
  <si>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</si>
  <si>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</si>
  <si>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</si>
  <si>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</si>
  <si>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</si>
  <si>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</si>
  <si>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</si>
  <si>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</si>
  <si>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</si>
  <si>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</si>
  <si>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</si>
  <si>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</si>
  <si>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</si>
  <si>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</si>
  <si>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</si>
  <si>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</si>
  <si>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</si>
  <si>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</si>
  <si>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</si>
  <si>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</si>
  <si>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</si>
  <si>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</si>
  <si>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</si>
  <si>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</si>
  <si>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</si>
  <si>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</si>
  <si>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</si>
  <si>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</si>
  <si>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</si>
  <si>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</si>
  <si>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</si>
  <si>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</si>
  <si>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</si>
  <si>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</si>
  <si>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</si>
  <si>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</si>
  <si>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</si>
  <si>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</si>
  <si>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</si>
  <si>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</si>
  <si>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</si>
  <si>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</si>
  <si>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</si>
  <si>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</si>
  <si>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</si>
  <si>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</si>
  <si>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</si>
  <si>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</si>
  <si>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</si>
  <si>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</si>
  <si>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</si>
  <si>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</si>
  <si>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</si>
  <si>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</si>
  <si>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</si>
  <si>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</si>
  <si>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</si>
  <si>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</si>
  <si>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</si>
  <si>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</si>
  <si>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</si>
  <si>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</si>
  <si>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</si>
  <si>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</si>
  <si>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</si>
  <si>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</si>
  <si>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</si>
  <si>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</si>
  <si>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</si>
  <si>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</si>
  <si>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</si>
  <si>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</si>
  <si>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</si>
  <si>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</si>
  <si>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</si>
  <si>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</si>
  <si>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</si>
  <si>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</si>
  <si>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</si>
  <si>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</si>
  <si>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</si>
  <si>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</si>
  <si>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</si>
  <si>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</si>
  <si>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</si>
  <si>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</si>
  <si>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</si>
  <si>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</si>
  <si>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</si>
  <si>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</si>
  <si>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</si>
  <si>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</si>
  <si>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</si>
  <si>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</si>
  <si>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</si>
  <si>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</si>
  <si>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</si>
  <si>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</si>
  <si>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</si>
  <si>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</si>
  <si>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</si>
  <si>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</si>
  <si>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</si>
  <si>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</si>
  <si>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</si>
  <si>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</si>
  <si>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</si>
  <si>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</si>
  <si>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</si>
  <si>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</si>
  <si>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</si>
  <si>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</si>
  <si>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</si>
  <si>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</si>
  <si>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</si>
  <si>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</si>
  <si>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</si>
  <si>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</si>
  <si>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</si>
  <si>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</si>
  <si>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</si>
  <si>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</si>
  <si>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</si>
  <si>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</si>
  <si>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</si>
  <si>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</si>
  <si>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</si>
  <si>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</si>
  <si>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</si>
  <si>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</si>
  <si>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</si>
  <si>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</si>
  <si>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</si>
  <si>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</si>
  <si>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</si>
  <si>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</si>
  <si>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</si>
  <si>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</si>
  <si>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</si>
  <si>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</si>
  <si>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</si>
  <si>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</si>
  <si>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</si>
  <si>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</si>
  <si>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</si>
  <si>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</si>
  <si>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</si>
  <si>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</si>
  <si>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</si>
  <si>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</si>
  <si>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</si>
  <si>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</si>
  <si>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</si>
  <si>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</si>
  <si>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</si>
  <si>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</si>
  <si>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</si>
  <si>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</si>
  <si>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</si>
  <si>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</si>
  <si>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</si>
  <si>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</si>
  <si>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</si>
  <si>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</si>
  <si>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</si>
  <si>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</si>
  <si>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</si>
  <si>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</si>
  <si>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</si>
  <si>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</si>
  <si>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</si>
  <si>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</si>
  <si>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</si>
  <si>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</si>
  <si>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</si>
  <si>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</si>
  <si>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</si>
  <si>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</si>
  <si>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</si>
  <si>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</si>
  <si>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</si>
  <si>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</si>
  <si>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</si>
  <si>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</si>
  <si>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</si>
  <si>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</si>
  <si>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</si>
  <si>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</si>
  <si>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</si>
  <si>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</si>
  <si>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</si>
  <si>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</si>
  <si>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</si>
  <si>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</si>
  <si>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</si>
  <si>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</si>
  <si>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</si>
  <si>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</si>
  <si>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</si>
  <si>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</si>
  <si>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</si>
  <si>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</si>
  <si>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</si>
  <si>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</si>
  <si>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</si>
  <si>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</si>
  <si>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</si>
  <si>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</si>
  <si>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</si>
  <si>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</si>
  <si>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</si>
  <si>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</si>
  <si>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</si>
  <si>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</si>
  <si>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</si>
  <si>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</si>
  <si>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</si>
  <si>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</si>
  <si>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</si>
  <si>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</si>
  <si>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</si>
  <si>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</si>
  <si>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</si>
  <si>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</si>
  <si>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</si>
  <si>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</si>
  <si>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</si>
  <si>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</si>
  <si>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</si>
  <si>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</si>
  <si>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</si>
  <si>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</si>
  <si>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</si>
  <si>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</si>
  <si>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</si>
  <si>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</si>
  <si>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</si>
  <si>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</si>
  <si>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</si>
  <si>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</si>
  <si>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</si>
  <si>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</si>
  <si>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</si>
  <si>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</si>
  <si>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</si>
  <si>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</si>
  <si>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</si>
  <si>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</si>
  <si>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</si>
  <si>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</si>
  <si>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</si>
  <si>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</si>
  <si>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</si>
  <si>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</si>
  <si>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</si>
  <si>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</si>
  <si>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</si>
  <si>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</si>
  <si>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</si>
  <si>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</si>
  <si>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</si>
  <si>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</si>
  <si>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</si>
  <si>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</si>
  <si>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</si>
  <si>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</si>
  <si>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</si>
  <si>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</si>
  <si>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</si>
  <si>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</si>
  <si>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</si>
  <si>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</si>
  <si>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</si>
  <si>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</si>
  <si>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</si>
  <si>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</si>
  <si>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</si>
  <si>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</si>
  <si>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</si>
  <si>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</si>
  <si>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</si>
  <si>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</si>
  <si>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</si>
  <si>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</si>
  <si>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</si>
  <si>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</si>
  <si>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</si>
  <si>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</si>
  <si>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</si>
  <si>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</si>
  <si>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</si>
  <si>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</si>
  <si>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</si>
  <si>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</si>
  <si>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</si>
  <si>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</si>
  <si>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</si>
  <si>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</si>
  <si>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</si>
  <si>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</si>
  <si>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</si>
  <si>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</si>
  <si>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</si>
  <si>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</si>
  <si>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</si>
  <si>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</si>
  <si>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</si>
  <si>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</si>
  <si>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</si>
  <si>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</si>
  <si>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</si>
  <si>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</si>
  <si>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</si>
  <si>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</si>
  <si>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</si>
  <si>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</si>
  <si>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</si>
  <si>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</si>
  <si>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</si>
  <si>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</si>
  <si>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</si>
  <si>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</si>
  <si>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</si>
  <si>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</si>
  <si>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</si>
  <si>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</si>
  <si>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</si>
  <si>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</si>
  <si>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</si>
  <si>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</si>
  <si>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</si>
  <si>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</si>
  <si>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</si>
  <si>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</si>
  <si>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</si>
  <si>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</si>
  <si>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</si>
  <si>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</si>
  <si>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</si>
  <si>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</si>
  <si>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</si>
  <si>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</si>
  <si>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</si>
  <si>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</si>
  <si>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</si>
  <si>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</si>
  <si>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</si>
  <si>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</si>
  <si>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</si>
  <si>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</si>
  <si>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</si>
  <si>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</si>
  <si>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</si>
  <si>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</si>
  <si>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</si>
  <si>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</si>
  <si>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</si>
  <si>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</si>
  <si>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</si>
  <si>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</si>
  <si>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</si>
  <si>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</si>
  <si>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</si>
  <si>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</si>
  <si>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</si>
  <si>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</si>
  <si>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</si>
  <si>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</si>
  <si>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</si>
  <si>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</si>
  <si>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</si>
  <si>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</si>
  <si>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</si>
  <si>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</si>
  <si>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</si>
  <si>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</si>
  <si>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</si>
  <si>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</si>
  <si>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</si>
  <si>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</si>
  <si>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</si>
  <si>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</si>
  <si>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</si>
  <si>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</si>
  <si>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</si>
  <si>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</si>
  <si>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</si>
  <si>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</si>
  <si>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</si>
  <si>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</si>
  <si>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</si>
  <si>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</si>
  <si>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</si>
  <si>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</si>
  <si>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</si>
  <si>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</si>
  <si>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</si>
  <si>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</si>
  <si>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</si>
  <si>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</si>
  <si>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</si>
  <si>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</si>
  <si>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</si>
  <si>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</si>
  <si>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</si>
  <si>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</si>
  <si>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</si>
  <si>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</si>
  <si>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</si>
  <si>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</si>
  <si>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</si>
  <si>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</si>
  <si>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</si>
  <si>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</si>
  <si>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</si>
  <si>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</si>
  <si>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</si>
  <si>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</si>
  <si>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</si>
  <si>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</si>
  <si>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</si>
  <si>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</si>
  <si>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</si>
  <si>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</si>
  <si>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</si>
  <si>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</si>
  <si>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</si>
  <si>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</si>
  <si>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</si>
  <si>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</si>
  <si>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</si>
  <si>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</si>
  <si>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</si>
  <si>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</si>
  <si>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</si>
  <si>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</si>
  <si>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</si>
  <si>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</si>
  <si>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</si>
  <si>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</si>
  <si>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</si>
  <si>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</si>
  <si>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</si>
  <si>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</si>
  <si>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</si>
  <si>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</si>
  <si>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</si>
  <si>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</si>
  <si>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</si>
  <si>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</si>
  <si>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</si>
  <si>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</si>
  <si>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</si>
  <si>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</si>
  <si>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</si>
  <si>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</si>
  <si>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</si>
  <si>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</si>
  <si>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</si>
  <si>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</si>
  <si>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</si>
  <si>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</si>
  <si>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</si>
  <si>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</si>
  <si>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</si>
  <si>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</si>
  <si>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</si>
  <si>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</si>
  <si>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</si>
  <si>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</si>
  <si>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</si>
  <si>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</si>
  <si>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</si>
  <si>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</si>
  <si>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</si>
  <si>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</si>
  <si>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</si>
  <si>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</si>
  <si>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</si>
  <si>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</si>
  <si>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</si>
  <si>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</si>
  <si>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</si>
  <si>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</si>
  <si>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</si>
  <si>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</si>
  <si>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</si>
  <si>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</si>
  <si>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</si>
  <si>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</si>
  <si>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</si>
  <si>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</si>
  <si>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</si>
  <si>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</si>
  <si>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</si>
  <si>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</si>
  <si>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</si>
  <si>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</si>
  <si>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</si>
  <si>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</si>
  <si>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</si>
  <si>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</si>
  <si>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</si>
  <si>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</si>
  <si>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</si>
  <si>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</si>
  <si>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</si>
  <si>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</si>
  <si>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</si>
  <si>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</si>
  <si>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</si>
  <si>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</si>
  <si>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</si>
  <si>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</si>
  <si>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</si>
  <si>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</si>
  <si>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</si>
  <si>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</si>
  <si>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</si>
  <si>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</si>
  <si>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</si>
  <si>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</si>
  <si>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</si>
  <si>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</si>
  <si>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</si>
  <si>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</si>
  <si>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</si>
  <si>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</si>
  <si>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</si>
  <si>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</si>
  <si>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</si>
  <si>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</si>
  <si>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</si>
  <si>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</si>
  <si>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</si>
  <si>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</si>
  <si>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</si>
  <si>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</si>
  <si>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</si>
  <si>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</si>
  <si>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</si>
  <si>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</si>
  <si>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</si>
  <si>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</si>
  <si>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</si>
  <si>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</si>
  <si>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</si>
  <si>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</si>
  <si>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</si>
  <si>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</si>
  <si>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</si>
  <si>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</si>
  <si>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</si>
  <si>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</si>
  <si>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</si>
  <si>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</si>
  <si>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</si>
  <si>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</si>
  <si>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</si>
  <si>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</si>
  <si>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</si>
  <si>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</si>
  <si>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</si>
  <si>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</si>
  <si>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</si>
  <si>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</si>
  <si>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</si>
  <si>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</si>
  <si>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</si>
  <si>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</si>
  <si>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</si>
  <si>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</si>
  <si>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</si>
  <si>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</si>
  <si>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</si>
  <si>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</si>
  <si>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</si>
  <si>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</si>
  <si>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</si>
  <si>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</si>
  <si>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</si>
  <si>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</si>
  <si>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</si>
  <si>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</si>
  <si>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</si>
  <si>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</si>
  <si>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</si>
  <si>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</si>
  <si>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</si>
  <si>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</si>
  <si>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</si>
  <si>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</si>
  <si>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</si>
  <si>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</si>
  <si>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</si>
  <si>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</si>
  <si>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</si>
  <si>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</si>
  <si>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</si>
  <si>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</si>
  <si>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</si>
  <si>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</si>
  <si>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</si>
  <si>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</si>
  <si>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</si>
  <si>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</si>
  <si>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</si>
  <si>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</si>
  <si>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</si>
  <si>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</si>
  <si>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</si>
  <si>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</si>
  <si>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</si>
  <si>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</si>
  <si>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</si>
  <si>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</si>
  <si>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</si>
  <si>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</si>
  <si>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</si>
  <si>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</si>
  <si>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</si>
  <si>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</si>
  <si>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</si>
  <si>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</si>
  <si>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</si>
  <si>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</si>
  <si>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</si>
  <si>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</si>
  <si>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</si>
  <si>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</si>
  <si>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</si>
  <si>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</si>
  <si>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</si>
  <si>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</si>
  <si>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</si>
  <si>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</si>
  <si>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</si>
  <si>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</si>
  <si>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</si>
  <si>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</si>
  <si>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</si>
  <si>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</si>
  <si>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</si>
  <si>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</si>
  <si>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</si>
  <si>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</si>
  <si>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</si>
  <si>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</si>
  <si>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</si>
  <si>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</si>
  <si>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</si>
  <si>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</si>
  <si>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</si>
  <si>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</si>
  <si>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</si>
  <si>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</si>
  <si>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</si>
  <si>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</si>
  <si>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</si>
  <si>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</si>
  <si>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</si>
  <si>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</si>
  <si>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</si>
  <si>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</si>
  <si>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</si>
  <si>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</si>
  <si>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</si>
  <si>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</si>
  <si>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</si>
  <si>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</si>
  <si>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</si>
  <si>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</si>
  <si>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</si>
  <si>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</si>
  <si>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</si>
  <si>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</si>
  <si>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</si>
  <si>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</si>
  <si>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</si>
  <si>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</si>
  <si>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</si>
  <si>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</si>
  <si>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</si>
  <si>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</si>
  <si>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</si>
  <si>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</si>
  <si>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</si>
  <si>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</si>
  <si>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</si>
  <si>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</si>
  <si>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</si>
  <si>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</si>
  <si>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</si>
  <si>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</si>
  <si>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</si>
  <si>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</si>
  <si>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</si>
  <si>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</si>
  <si>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</si>
  <si>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</si>
  <si>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</si>
  <si>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</si>
  <si>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</si>
  <si>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</si>
  <si>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</si>
  <si>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</si>
  <si>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</si>
  <si>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</si>
  <si>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</si>
  <si>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</si>
  <si>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</si>
  <si>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</si>
  <si>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</si>
  <si>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</si>
  <si>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</si>
  <si>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</si>
  <si>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</si>
  <si>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</si>
  <si>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</si>
  <si>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</si>
  <si>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</si>
  <si>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</si>
  <si>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</si>
  <si>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</si>
  <si>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</si>
  <si>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</si>
  <si>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</si>
  <si>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</si>
  <si>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</si>
  <si>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</si>
  <si>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</si>
  <si>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</si>
  <si>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</si>
  <si>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</si>
  <si>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</si>
  <si>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</si>
  <si>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</si>
  <si>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</si>
  <si>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</si>
  <si>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</si>
  <si>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</si>
  <si>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</si>
  <si>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</si>
  <si>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</si>
  <si>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</si>
  <si>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</si>
  <si>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</si>
  <si>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</si>
  <si>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</si>
  <si>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</si>
  <si>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</si>
  <si>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</si>
  <si>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</si>
  <si>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</si>
  <si>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</si>
  <si>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</si>
  <si>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</si>
  <si>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</si>
  <si>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</si>
  <si>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</si>
  <si>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</si>
  <si>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</si>
  <si>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</si>
  <si>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</si>
  <si>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</si>
  <si>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</si>
  <si>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</si>
  <si>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</si>
  <si>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</si>
  <si>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</si>
  <si>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</si>
  <si>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</si>
  <si>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</si>
  <si>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</si>
  <si>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</si>
  <si>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</si>
  <si>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</si>
  <si>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</si>
  <si>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</si>
  <si>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</si>
  <si>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</si>
  <si>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</si>
  <si>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</si>
  <si>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</si>
  <si>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</si>
  <si>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</si>
  <si>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</si>
  <si>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</si>
  <si>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</si>
  <si>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</si>
  <si>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</si>
  <si>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</si>
  <si>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</si>
  <si>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</si>
  <si>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</si>
  <si>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</si>
  <si>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</si>
  <si>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</si>
  <si>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</si>
  <si>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</si>
  <si>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</si>
  <si>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</si>
  <si>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</si>
  <si>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</si>
  <si>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</si>
  <si>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</si>
  <si>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</si>
  <si>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</si>
  <si>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</si>
  <si>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</si>
  <si>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</si>
  <si>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</si>
  <si>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</si>
  <si>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</si>
  <si>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</si>
  <si>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</si>
  <si>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</si>
  <si>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</si>
  <si>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</si>
  <si>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</si>
  <si>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</si>
  <si>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</si>
  <si>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</si>
  <si>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</si>
  <si>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</si>
  <si>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</si>
  <si>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</si>
  <si>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</si>
  <si>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</si>
  <si>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</si>
  <si>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</si>
  <si>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</si>
  <si>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</si>
  <si>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</si>
  <si>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</si>
  <si>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</si>
  <si>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</si>
  <si>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</si>
  <si>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</si>
  <si>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</si>
  <si>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</si>
  <si>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</si>
  <si>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</si>
  <si>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</si>
  <si>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</si>
  <si>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</si>
  <si>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</si>
  <si>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</si>
  <si>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</si>
  <si>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</si>
  <si>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</si>
  <si>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</si>
  <si>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</si>
  <si>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</si>
  <si>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</si>
  <si>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</si>
  <si>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</si>
  <si>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</si>
  <si>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</si>
  <si>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</si>
  <si>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</si>
  <si>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</si>
  <si>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</si>
  <si>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</si>
  <si>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</si>
  <si>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</si>
  <si>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</si>
  <si>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</si>
  <si>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</si>
  <si>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</si>
  <si>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</si>
  <si>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</si>
  <si>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</si>
  <si>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</si>
  <si>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</si>
  <si>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</si>
  <si>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</si>
  <si>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</si>
  <si>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</si>
  <si>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</si>
  <si>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</si>
  <si>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</si>
  <si>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</si>
  <si>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</si>
  <si>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</si>
  <si>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</si>
  <si>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</si>
  <si>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</si>
  <si>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</si>
  <si>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</si>
  <si>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</si>
  <si>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</si>
  <si>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</si>
  <si>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</si>
  <si>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</si>
  <si>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</si>
  <si>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</si>
  <si>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</si>
  <si>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</si>
  <si>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</si>
  <si>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</si>
  <si>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</si>
  <si>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</si>
  <si>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</si>
  <si>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</si>
  <si>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</si>
  <si>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</si>
  <si>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</si>
  <si>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</si>
  <si>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</si>
  <si>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</si>
  <si>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</si>
  <si>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</si>
  <si>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</si>
  <si>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</si>
  <si>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</si>
  <si>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</si>
  <si>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</si>
  <si>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</si>
  <si>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</si>
  <si>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</si>
  <si>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</si>
  <si>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</si>
  <si>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</si>
  <si>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</si>
  <si>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</si>
  <si>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</si>
  <si>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</si>
  <si>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</si>
  <si>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</si>
  <si>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</si>
  <si>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</si>
  <si>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</si>
  <si>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</si>
  <si>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</si>
  <si>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</si>
  <si>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</si>
  <si>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</si>
  <si>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</si>
  <si>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</si>
  <si>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</si>
  <si>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</si>
  <si>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</si>
  <si>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</si>
  <si>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</si>
  <si>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</si>
  <si>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</si>
  <si>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</si>
  <si>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</si>
  <si>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</si>
  <si>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</si>
  <si>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</si>
  <si>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</si>
  <si>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</si>
  <si>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</si>
  <si>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</si>
  <si>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</si>
  <si>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</si>
  <si>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</si>
  <si>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</si>
  <si>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</si>
  <si>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</si>
  <si>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</si>
  <si>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</si>
  <si>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</si>
  <si>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</si>
  <si>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</si>
  <si>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</si>
  <si>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</si>
  <si>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</si>
  <si>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</si>
  <si>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</si>
  <si>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</si>
  <si>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</si>
  <si>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</si>
  <si>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</si>
  <si>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</si>
  <si>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</si>
  <si>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</si>
  <si>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</si>
  <si>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</si>
  <si>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</si>
  <si>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</si>
  <si>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</si>
  <si>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</si>
  <si>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</si>
  <si>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</si>
  <si>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</si>
  <si>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</si>
  <si>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</si>
  <si>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</si>
  <si>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</si>
  <si>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</si>
  <si>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</si>
  <si>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</si>
  <si>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</si>
  <si>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</si>
  <si>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</si>
  <si>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</si>
  <si>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</si>
  <si>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</si>
  <si>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</si>
  <si>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</si>
  <si>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</si>
  <si>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</si>
  <si>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</si>
  <si>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</si>
  <si>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</si>
  <si>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</si>
  <si>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</si>
  <si>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</si>
  <si>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</si>
  <si>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</si>
  <si>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</si>
  <si>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</si>
  <si>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</si>
  <si>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</si>
  <si>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</si>
  <si>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</si>
  <si>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</si>
  <si>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</si>
  <si>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</si>
  <si>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</si>
  <si>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</si>
  <si>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</si>
  <si>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</si>
  <si>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</si>
  <si>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</si>
  <si>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</si>
  <si>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</si>
  <si>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</si>
  <si>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</si>
  <si>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</si>
  <si>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</si>
  <si>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</si>
  <si>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</si>
  <si>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</si>
  <si>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</si>
  <si>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</si>
  <si>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</si>
  <si>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</si>
  <si>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</si>
  <si>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</si>
  <si>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</si>
  <si>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</si>
  <si>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</si>
  <si>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</si>
  <si>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</si>
  <si>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</si>
  <si>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</si>
  <si>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</si>
  <si>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</si>
  <si>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</si>
  <si>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</si>
  <si>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</si>
  <si>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</si>
  <si>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</si>
  <si>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</si>
  <si>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</si>
  <si>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</si>
  <si>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</si>
  <si>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</si>
  <si>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</si>
  <si>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</si>
  <si>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</si>
  <si>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</si>
  <si>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</si>
  <si>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</si>
  <si>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</si>
  <si>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</si>
  <si>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</si>
  <si>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</si>
  <si>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</si>
  <si>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</si>
  <si>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</si>
  <si>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</si>
  <si>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</si>
  <si>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</si>
  <si>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</si>
  <si>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</si>
  <si>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</si>
  <si>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</si>
  <si>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</si>
  <si>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</si>
  <si>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</si>
  <si>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</si>
  <si>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</si>
  <si>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</si>
  <si>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</si>
  <si>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</si>
  <si>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</si>
  <si>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</si>
  <si>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</si>
  <si>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</si>
  <si>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</si>
  <si>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</si>
  <si>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</si>
  <si>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</si>
  <si>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</si>
  <si>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</si>
  <si>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</si>
  <si>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</si>
  <si>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</si>
  <si>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</si>
  <si>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</si>
  <si>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</si>
  <si>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</si>
  <si>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</si>
  <si>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</si>
  <si>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</si>
  <si>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</si>
  <si>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</si>
  <si>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</si>
  <si>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</si>
  <si>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</si>
  <si>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</si>
  <si>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</si>
  <si>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</si>
  <si>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</si>
  <si>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</si>
  <si>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</si>
  <si>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</si>
  <si>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</si>
  <si>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</si>
  <si>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</si>
  <si>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</si>
  <si>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</si>
  <si>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</si>
  <si>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</si>
  <si>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</si>
  <si>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</si>
  <si>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</si>
  <si>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</si>
  <si>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</si>
  <si>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</si>
  <si>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</si>
  <si>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</si>
  <si>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</si>
  <si>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</si>
  <si>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</si>
  <si>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</si>
  <si>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</si>
  <si>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</si>
  <si>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</si>
  <si>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</si>
  <si>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</si>
  <si>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</si>
  <si>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</si>
  <si>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</si>
  <si>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</si>
  <si>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</si>
  <si>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</si>
  <si>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</si>
  <si>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</si>
  <si>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</si>
  <si>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</si>
  <si>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</si>
  <si>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</si>
  <si>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</si>
  <si>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</si>
  <si>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</si>
  <si>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</si>
  <si>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</si>
  <si>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</si>
  <si>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</si>
  <si>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</si>
  <si>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</si>
  <si>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</si>
  <si>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</si>
  <si>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</si>
  <si>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</si>
  <si>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</si>
  <si>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</si>
  <si>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</si>
  <si>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</si>
  <si>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</si>
  <si>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</si>
  <si>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</si>
  <si>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</si>
  <si>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</si>
  <si>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</si>
  <si>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</si>
  <si>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</si>
  <si>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</si>
  <si>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</si>
  <si>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</si>
  <si>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</si>
  <si>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</si>
  <si>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</si>
  <si>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</si>
  <si>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</si>
  <si>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</si>
  <si>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</si>
  <si>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</si>
  <si>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</si>
  <si>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</si>
  <si>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</si>
  <si>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</si>
  <si>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</si>
  <si>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</si>
  <si>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</si>
  <si>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</si>
  <si>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</si>
  <si>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</si>
  <si>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</si>
  <si>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</si>
  <si>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</si>
  <si>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</si>
  <si>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</si>
  <si>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</si>
  <si>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</si>
  <si>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</si>
  <si>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</si>
  <si>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</si>
  <si>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</si>
  <si>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</si>
  <si>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</si>
  <si>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</si>
  <si>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</si>
  <si>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</si>
  <si>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</si>
  <si>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</si>
  <si>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</si>
  <si>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</si>
  <si>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</si>
  <si>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</si>
  <si>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</si>
  <si>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</si>
  <si>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</si>
  <si>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</si>
  <si>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</si>
  <si>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</si>
  <si>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</si>
  <si>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</si>
  <si>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</si>
  <si>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</si>
  <si>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</si>
  <si>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</si>
  <si>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</si>
  <si>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</si>
  <si>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</si>
  <si>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</si>
  <si>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</si>
  <si>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</si>
  <si>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</si>
  <si>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</si>
  <si>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</si>
  <si>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</si>
  <si>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</si>
  <si>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</si>
  <si>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</si>
  <si>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</si>
  <si>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</si>
  <si>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</si>
  <si>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</si>
  <si>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</si>
  <si>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</si>
  <si>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</si>
  <si>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</si>
  <si>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</si>
  <si>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</si>
  <si>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</si>
  <si>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</si>
  <si>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</si>
  <si>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</si>
  <si>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</si>
  <si>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</si>
  <si>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</si>
  <si>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</si>
  <si>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</si>
  <si>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</si>
  <si>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</si>
  <si>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</si>
  <si>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</si>
  <si>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</si>
  <si>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</si>
  <si>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</si>
  <si>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</si>
  <si>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</si>
  <si>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</si>
  <si>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</si>
  <si>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</si>
  <si>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</si>
  <si>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</si>
  <si>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</si>
  <si>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</si>
  <si>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</si>
  <si>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</si>
  <si>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</si>
  <si>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</si>
  <si>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</si>
  <si>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</si>
  <si>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</si>
  <si>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</si>
  <si>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</si>
  <si>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</si>
  <si>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</si>
  <si>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</si>
  <si>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</si>
  <si>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</si>
  <si>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</si>
  <si>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</si>
  <si>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</si>
  <si>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</si>
  <si>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</si>
  <si>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</si>
  <si>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</si>
  <si>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</si>
  <si>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</si>
  <si>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</si>
  <si>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</si>
  <si>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</si>
  <si>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</si>
  <si>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</si>
  <si>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</si>
  <si>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</si>
  <si>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</si>
  <si>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</si>
  <si>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</si>
  <si>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</si>
  <si>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</si>
  <si>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</si>
  <si>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</si>
  <si>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</si>
  <si>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</si>
  <si>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</si>
  <si>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</si>
  <si>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</si>
  <si>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</si>
  <si>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</si>
  <si>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</si>
  <si>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</si>
  <si>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</si>
  <si>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</si>
  <si>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</si>
  <si>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</si>
  <si>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</si>
  <si>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</si>
  <si>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</si>
  <si>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</si>
  <si>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</si>
  <si>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</si>
  <si>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</si>
  <si>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</si>
  <si>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</si>
  <si>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</si>
  <si>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</si>
  <si>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</si>
  <si>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</si>
  <si>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</si>
  <si>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</si>
  <si>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</si>
  <si>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</si>
  <si>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</si>
  <si>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</si>
  <si>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</si>
  <si>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</si>
  <si>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</si>
  <si>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</si>
  <si>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</si>
  <si>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</si>
  <si>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</si>
  <si>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</si>
  <si>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</si>
  <si>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</si>
  <si>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</si>
  <si>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</si>
  <si>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</si>
  <si>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</si>
  <si>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</si>
  <si>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</si>
  <si>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</si>
  <si>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</si>
  <si>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</si>
  <si>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</si>
  <si>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</si>
  <si>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</si>
  <si>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</si>
  <si>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</si>
  <si>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</si>
  <si>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</si>
  <si>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</si>
  <si>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</si>
  <si>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</si>
  <si>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</si>
  <si>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</si>
  <si>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</si>
  <si>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</si>
  <si>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</si>
  <si>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</si>
  <si>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</si>
  <si>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</si>
  <si>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</si>
  <si>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</si>
  <si>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</si>
  <si>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</si>
  <si>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</si>
  <si>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</si>
  <si>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</si>
  <si>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</si>
  <si>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</si>
  <si>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</si>
  <si>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</si>
  <si>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</si>
  <si>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</si>
  <si>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</si>
  <si>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</si>
  <si>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</si>
  <si>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</si>
  <si>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</si>
  <si>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</si>
  <si>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</si>
  <si>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</si>
  <si>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</si>
  <si>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</si>
  <si>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</si>
  <si>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</si>
  <si>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</si>
  <si>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</si>
  <si>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</si>
  <si>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</si>
  <si>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</si>
  <si>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</si>
  <si>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</si>
  <si>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</si>
  <si>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</si>
  <si>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</si>
  <si>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</si>
  <si>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</si>
  <si>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</si>
  <si>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</si>
  <si>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</si>
  <si>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</si>
  <si>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</si>
  <si>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</si>
  <si>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</si>
  <si>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</si>
  <si>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</si>
  <si>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</si>
  <si>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</si>
  <si>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</si>
  <si>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</si>
  <si>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</si>
  <si>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</si>
  <si>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</si>
  <si>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</si>
  <si>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</si>
  <si>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</si>
  <si>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</si>
  <si>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</si>
  <si>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</si>
  <si>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</si>
  <si>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</si>
  <si>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</si>
  <si>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</si>
  <si>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</si>
  <si>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</si>
  <si>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</si>
  <si>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</si>
  <si>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</si>
  <si>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</si>
  <si>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</si>
  <si>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</si>
  <si>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</si>
  <si>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</si>
  <si>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</si>
  <si>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</si>
  <si>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</si>
  <si>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</si>
  <si>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</si>
  <si>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</si>
  <si>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</si>
  <si>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</si>
  <si>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</si>
  <si>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</si>
  <si>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</si>
  <si>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</si>
  <si>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</si>
  <si>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</si>
  <si>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</si>
  <si>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</si>
  <si>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</si>
  <si>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</si>
  <si>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</si>
  <si>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</si>
  <si>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</si>
  <si>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</si>
  <si>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</si>
  <si>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</si>
  <si>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</si>
  <si>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</si>
  <si>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</si>
  <si>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</si>
  <si>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</si>
  <si>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</si>
  <si>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</si>
  <si>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</si>
  <si>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</si>
  <si>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</si>
  <si>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</si>
  <si>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</si>
  <si>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</si>
  <si>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</si>
  <si>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</si>
  <si>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</si>
  <si>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</si>
  <si>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</si>
  <si>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</si>
  <si>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</si>
  <si>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</si>
  <si>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</si>
  <si>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</si>
  <si>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</si>
  <si>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</si>
  <si>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</si>
  <si>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</si>
  <si>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</si>
  <si>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</si>
  <si>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</si>
  <si>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</si>
  <si>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</si>
  <si>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</si>
  <si>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</si>
  <si>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</si>
  <si>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</si>
  <si>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</si>
  <si>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</si>
  <si>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</si>
  <si>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</si>
  <si>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</si>
  <si>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</si>
  <si>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</si>
  <si>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</si>
  <si>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</si>
  <si>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</si>
  <si>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</si>
  <si>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</si>
  <si>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</si>
  <si>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</si>
  <si>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</si>
  <si>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</si>
  <si>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</si>
  <si>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</si>
  <si>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</si>
  <si>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</si>
  <si>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</si>
  <si>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</si>
  <si>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</si>
  <si>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</si>
  <si>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</si>
  <si>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</si>
  <si>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</si>
  <si>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</si>
  <si>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</si>
  <si>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</si>
  <si>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</si>
  <si>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</si>
  <si>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</si>
  <si>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</si>
  <si>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</si>
  <si>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</si>
  <si>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</si>
  <si>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</si>
  <si>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</si>
  <si>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</si>
  <si>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</si>
  <si>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</si>
  <si>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</si>
  <si>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</si>
  <si>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</si>
  <si>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</si>
  <si>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</si>
  <si>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</si>
  <si>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</si>
  <si>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</si>
  <si>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</si>
  <si>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</si>
  <si>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</si>
  <si>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</si>
  <si>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</si>
  <si>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</si>
  <si>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</si>
  <si>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</si>
  <si>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</si>
  <si>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</si>
  <si>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</si>
  <si>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</si>
  <si>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</si>
  <si>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</si>
  <si>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</si>
  <si>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</si>
  <si>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</si>
  <si>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</si>
  <si>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</si>
  <si>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</si>
  <si>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</si>
  <si>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</si>
  <si>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</si>
  <si>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</si>
  <si>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</si>
  <si>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</si>
  <si>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</si>
  <si>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</si>
  <si>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</si>
  <si>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</si>
  <si>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</si>
  <si>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</si>
  <si>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</si>
  <si>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</si>
  <si>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</si>
  <si>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</si>
  <si>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</si>
  <si>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</si>
  <si>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</si>
  <si>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</si>
  <si>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</si>
  <si>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</si>
  <si>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</si>
  <si>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</si>
  <si>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</si>
  <si>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</si>
  <si>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</si>
  <si>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</si>
  <si>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</si>
  <si>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</si>
  <si>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</si>
  <si>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</si>
  <si>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</si>
  <si>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</si>
  <si>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</si>
  <si>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</si>
  <si>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</si>
  <si>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</si>
  <si>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</si>
  <si>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</si>
  <si>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</si>
  <si>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</si>
  <si>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</si>
  <si>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</si>
  <si>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</si>
  <si>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</si>
  <si>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</si>
  <si>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</si>
  <si>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</si>
  <si>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</si>
  <si>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</si>
  <si>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</si>
  <si>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</si>
  <si>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</si>
  <si>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</si>
  <si>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</si>
  <si>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</si>
  <si>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</si>
  <si>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</si>
  <si>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</si>
  <si>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</si>
  <si>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</si>
  <si>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</si>
  <si>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</si>
  <si>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</si>
  <si>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</si>
  <si>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</si>
  <si>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</si>
  <si>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</si>
  <si>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</si>
  <si>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</si>
  <si>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</si>
  <si>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</si>
  <si>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</si>
  <si>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</si>
  <si>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</si>
  <si>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</si>
  <si>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</si>
  <si>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</si>
  <si>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</si>
  <si>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</si>
  <si>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</si>
  <si>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</si>
  <si>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</si>
  <si>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</si>
  <si>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</si>
  <si>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</si>
  <si>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</si>
  <si>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</si>
  <si>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</si>
  <si>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</si>
  <si>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</si>
  <si>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</si>
  <si>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</si>
  <si>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</si>
  <si>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</si>
  <si>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</si>
  <si>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</si>
  <si>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</si>
  <si>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</si>
  <si>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</si>
  <si>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</si>
  <si>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</si>
  <si>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</si>
  <si>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</si>
  <si>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</si>
  <si>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</si>
  <si>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</si>
  <si>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</si>
  <si>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</si>
  <si>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</si>
  <si>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</si>
  <si>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</si>
  <si>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</si>
  <si>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</si>
  <si>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</si>
  <si>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</si>
  <si>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</si>
  <si>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</si>
  <si>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</si>
  <si>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</si>
  <si>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</si>
  <si>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</si>
  <si>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</si>
  <si>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</si>
  <si>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</si>
  <si>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</si>
  <si>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</si>
  <si>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</si>
  <si>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</si>
  <si>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</si>
  <si>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</si>
  <si>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</si>
  <si>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</si>
  <si>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</si>
  <si>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</si>
  <si>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</si>
  <si>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</si>
  <si>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</si>
  <si>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</si>
  <si>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</si>
  <si>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</si>
  <si>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</si>
  <si>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</si>
  <si>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</si>
  <si>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</si>
  <si>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</si>
  <si>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</si>
  <si>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</si>
  <si>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</si>
  <si>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</si>
  <si>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</si>
  <si>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</si>
  <si>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</si>
  <si>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</si>
  <si>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</si>
  <si>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</si>
  <si>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</si>
  <si>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</si>
  <si>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</si>
  <si>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</si>
  <si>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</si>
  <si>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</si>
  <si>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</si>
  <si>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</si>
  <si>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</si>
  <si>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</si>
  <si>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</si>
  <si>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</si>
  <si>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</si>
  <si>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</si>
  <si>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</si>
  <si>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</si>
  <si>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</si>
  <si>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</si>
  <si>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</si>
  <si>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</si>
  <si>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</si>
  <si>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</si>
  <si>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</si>
  <si>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</si>
  <si>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</si>
  <si>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</si>
  <si>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</si>
  <si>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</si>
  <si>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</si>
  <si>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</si>
  <si>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</si>
  <si>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</si>
  <si>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</si>
  <si>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</si>
  <si>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</si>
  <si>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</si>
  <si>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</si>
  <si>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</si>
  <si>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</si>
  <si>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</si>
  <si>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</si>
  <si>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</si>
  <si>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</si>
  <si>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</si>
  <si>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</si>
  <si>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</si>
  <si>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</si>
  <si>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</si>
  <si>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</si>
  <si>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</si>
  <si>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</si>
  <si>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</si>
  <si>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</si>
  <si>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</si>
  <si>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</si>
  <si>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</si>
  <si>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</si>
  <si>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</si>
  <si>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</si>
  <si>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</si>
  <si>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</si>
  <si>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</si>
  <si>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</si>
  <si>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</si>
  <si>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</si>
  <si>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</si>
  <si>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</si>
  <si>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</si>
  <si>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</si>
  <si>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</si>
  <si>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</si>
  <si>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</si>
  <si>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</si>
  <si>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</si>
  <si>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</si>
  <si>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</si>
  <si>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</si>
  <si>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</si>
  <si>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</si>
  <si>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</si>
  <si>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</si>
  <si>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</si>
  <si>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</si>
  <si>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</si>
  <si>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</si>
  <si>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</si>
  <si>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</si>
  <si>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</si>
  <si>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</si>
  <si>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</si>
  <si>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</si>
  <si>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</si>
  <si>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</si>
  <si>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</si>
  <si>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</si>
  <si>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</si>
  <si>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</si>
  <si>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</si>
  <si>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</si>
  <si>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</si>
  <si>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</si>
  <si>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</si>
  <si>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</si>
  <si>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</si>
  <si>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</si>
  <si>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</si>
  <si>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</si>
  <si>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</si>
  <si>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</si>
  <si>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</si>
  <si>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</si>
  <si>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</si>
  <si>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</si>
  <si>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</si>
  <si>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</si>
  <si>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</si>
  <si>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</si>
  <si>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</si>
  <si>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</si>
  <si>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on the way ETA: 30 Mins</t>
  </si>
  <si>
    <t>EM Team At site checking</t>
  </si>
  <si>
    <t xml:space="preserve">EM team facing access issue as no access with car , site located in kodana camp </t>
  </si>
  <si>
    <t>SCECO Blackout in Hajj area Team checking one by one</t>
  </si>
  <si>
    <t>PCM-20251119-00001710</t>
  </si>
  <si>
    <t>EM Team on the way ETA: 20  Mins</t>
  </si>
  <si>
    <t>PCM-20251119-00001655</t>
  </si>
  <si>
    <t>team need 10 minutes</t>
  </si>
  <si>
    <t>PCM-20251119-00001767</t>
  </si>
  <si>
    <t>team need 60 minutes</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</si>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</sst>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9" totalsRowShown="0" headerRowDxfId="15" dataDxfId="14" headerRowBorderDxfId="12" tableBorderDxfId="13">
  <autoFilter ref="A1:L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317.82577743055299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45980.774203356479</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45980.774203356479</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45980.774203356479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45980.774203356479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45980.774203356479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45980.774203356479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45980.774203356479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45980.774203356479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45980.774203356479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45980.774203356479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45980.774203356479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45980.774203356479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45980.774203356479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45980.774203356479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45980.774203356479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45980.774203356479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45980.774203356479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45980.774203356479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45980.774203356479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45980.774203356479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45980.774203356479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45980.774203356479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45980.774203356479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45980.774203356479</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45980.774203356479</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45980.774203356479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45980.774203356479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45980.774203356479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45980.774203356479</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45980.774203356479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45980.774203356479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45980.774203356479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45980.774203356479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45980.774203356479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45980.774203356479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45980.774203356479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45980.774203356479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45980.774203356479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45980.774203356479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45980.774203356479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45980.774203356479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45980.774203356479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45980.774203356479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45980.774203356479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45980.774203356479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45980.774203356479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45980.774203356479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45980.774203356479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45980.774203356479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45980.774203356479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45980.774203356479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45980.774203356479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45980.774203356479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45980.774203356479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45980.774203356479</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CC22AC6-44AD-4D55-9ACE-F5606063A160}"/>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155.77436550926359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45980.774203356479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45980.774203356479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45980.774203356479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45980.774203356479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45980.774203356479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45980.774203356479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45980.774203356479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45980.774203356479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45980.774203356479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45980.774203356479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45980.774203356479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45980.774203356479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45980.774203356479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45980.774203356479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45980.774203356479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45980.774203356479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45980.774203356479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45980.774203356479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45980.774203356479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45980.774203356479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45980.774203356479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45980.774203356479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45980.774203356479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45980.774203356479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45980.774203356479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45980.774203356479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45980.774203356479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45980.774203356479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45980.774203356479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45980.774203356479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45980.774203356479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45980.774203356479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45980.774203356479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45980.774203356479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45980.774203356479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45980.774203356479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45980.774203356479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45980.774203356479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45980.774203356479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45980.774203356479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45980.774203356479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45980.774203356479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45980.774203356479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45980.774203356479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45980.774203356479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45980.774203356479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45980.774203356479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45980.774203356479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45980.774203356479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45980.774203356479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45980.774203356479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45980.774203356479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45980.774203356479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45980.774203356479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45980.774203356479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45980.774203356479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45980.774203356479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45980.774203356479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45980.774203356479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45980.774203356479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45980.774203356479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45980.774203356479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45980.774203356479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45980.774203356479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45980.774203356479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45980.774203356479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45980.774203356479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45980.774203356479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45980.774203356479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45980.774203356479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45980.774203356479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45980.774203356479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45980.774203356479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45980.774203356479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45980.774203356479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45980.774203356479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45980.774203356479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45980.774203356479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45980.774203356479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45980.774203356479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45980.774203356479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45980.774203356479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45980.774203356479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45980.774203356479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45980.774203356479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45980.774203356479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45980.774203356479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45980.774203356479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45980.774203356479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45980.774203356479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45980.774203356479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45980.774203356479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45980.774203356479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45980.774203356479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45980.774203356479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45980.774203356479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45980.774203356479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45980.774203356479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45980.774203356479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45980.774203356479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45980.774203356479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45980.774203356479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45980.774203356479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45980.774203356479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45980.774203356479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45980.774203356479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45980.774203356479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45980.774203356479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45980.774203356479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45980.774203356479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45980.774203356479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45980.774203356479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45980.774203356479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45980.774203356479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45980.774203356479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45980.774203356479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45980.774203356479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45980.774203356479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45980.774203356479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45980.774203356479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45980.774203356479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45980.774203356479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45980.774203356479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45980.774203356479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45980.774203356479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45980.774203356479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45980.774203356479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45980.774203356479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45980.774203356479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45980.774203356479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45980.774203356479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45980.774203356479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45980.774203356479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45980.774203356479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45980.774203356479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45980.774203356479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45980.774203356479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45980.774203356479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45980.774203356479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45980.774203356479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45980.774203356479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45980.774203356479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45980.774203356479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45980.774203356479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45980.774203356479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45980.774203356479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45980.774203356479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45980.774203356479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45980.774203356479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45980.774203356479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45980.774203356479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45980.774203356479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45980.774203356479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45980.774203356479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45980.774203356479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45980.774203356479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45980.774203356479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45980.774203356479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45980.774203356479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45980.774203356479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45980.774203356479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45980.774203356479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45980.774203356479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45980.774203356479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45980.774203356479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45980.774203356479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45980.774203356479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45980.774203356479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45980.774203356479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45980.774203356479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45980.774203356479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45980.774203356479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45980.774203356479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45980.774203356479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45980.774203356479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45980.774203356479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45980.774203356479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45980.774203356479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45980.774203356479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45980.774203356479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45980.774203356479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45980.774203356479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45980.774203472225</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45980.774203472225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45980.774203472225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45980.774203472225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45980.774203472225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45980.774203472225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45980.774203472225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45980.774203472225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45980.774203472225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45980.774203472225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45980.774203472225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45980.774203472225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45980.774203472225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45980.774203472225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45980.774203472225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45980.774203472225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45980.774203472225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45980.774203472225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45980.774203472225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45980.774203472225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45980.774203472225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45980.774203472225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45980.774203472225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45980.774203472225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45980.774203472225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45980.774203472225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45980.774203472225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45980.774203472225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45980.774203472225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45980.774203472225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45980.774203472225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45980.774203472225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45980.774203472225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45980.774203472225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45980.774203472225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45980.774203472225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45980.774203472225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45980.774203472225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45980.774203472225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45980.774203472225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45980.774203472225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45980.774203472225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45980.774203472225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45980.774203472225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45980.774203472225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45980.774203472225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45980.774203472225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45980.774203472225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45980.774203472225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45980.774203472225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45980.774203472225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45980.774203472225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45980.774203472225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45980.774203472225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45980.774203472225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45980.774203472225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45980.774203472225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45980.774203472225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45980.774203472225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45980.774203472225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45980.774203472225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45980.774203472225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45980.774203472225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45980.774203472225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45980.774203472225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45980.774203472225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45980.774203472225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45980.774203472225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45980.774203472225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45980.774203472225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45980.774203472225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45980.774203472225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45980.774203472225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45980.774203472225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45980.774203472225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45980.774203472225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45980.774203472225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45980.774203472225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45980.774203472225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45980.774203472225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45980.774203472225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45980.774203472225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45980.774203472225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45980.774203472225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45980.774203472225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45980.774203472225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45980.774203472225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45980.774203472225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45980.774203472225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45980.774203472225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45980.774203472225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45980.774203472225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45980.774203472225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45980.774203472225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45980.774203472225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45980.774203472225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45980.774203472225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45980.774203472225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45980.774203472225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45980.774203472225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45980.774203472225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45980.774203472225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45980.774203472225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45980.774203472225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45980.774203472225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45980.774203472225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45980.774203472225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45980.774203472225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45980.774203472225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45980.774203472225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45980.774203472225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45980.774203472225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45980.774203472225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45980.774203472225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45980.774203472225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45980.774203472225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45980.774203472225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45980.774203472225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45980.774203472225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45980.774203472225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45980.774203472225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45980.774203472225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45980.774203472225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45980.774203472225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45980.774203472225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45980.774203472225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45980.774203472225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45980.774203472225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45980.774203472225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45980.774203472225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45980.774203472225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45980.774203472225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45980.774203472225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45980.774203472225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45980.774203472225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45980.774203472225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45980.774203472225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45980.774203472225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45980.774203472225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45980.774203472225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45980.774203472225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45980.774203472225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45980.774203472225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45980.774203472225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45980.774203472225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45980.774203472225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45980.774203472225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45980.774203472225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45980.774203472225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45980.774203472225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45980.774203472225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45980.774203472225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45980.774203472225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45980.774203472225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45980.774203472225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45980.774203472225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45980.774203472225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45980.774203472225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45980.774203472225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45980.774203472225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45980.774203472225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45980.774203472225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45980.774203472225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45980.774203472225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45980.774203472225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45980.774203472225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45980.774203472225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45980.774203472225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45980.774203472225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45980.774203472225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45980.774203472225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45980.774203472225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45980.774203472225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45980.774203472225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45980.774203472225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45980.774203472225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45980.774203472225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45980.774203472225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45980.774203472225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45980.774203472225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45980.774203472225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45980.774203472225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45980.774203472225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45980.774203472225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45980.774203472225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45980.774203472225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45980.774203472225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45980.774203472225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45980.774203472225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45980.774203472225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45980.774203472225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45980.774203472225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45980.774203472225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45980.774203472225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45980.774203472225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45980.774203472225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45980.774203472225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45980.774203472225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45980.774203472225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45980.774203472225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45980.774203472225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45980.774203472225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45980.774203472225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45980.774203472225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45980.774203472225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45980.774203472225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45980.774203472225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45980.774203472225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45980.774203472225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45980.774203472225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45980.774203472225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45980.774203472225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45980.774203472225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45980.774203472225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45980.774203472225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45980.774203472225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45980.774203472225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45980.774203472225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45980.774203472225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45980.774203472225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45980.774203472225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45980.774203472225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45980.774203472225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45980.774203472225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45980.774203472225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45980.774203472225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45980.774203472225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45980.774203472225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45980.774203472225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45980.774203472225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45980.774203472225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45980.774203472225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45980.774203472225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45980.774203472225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45980.774203472225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45980.774203472225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45980.774203472225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45980.774203472225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45980.774203472225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45980.774203472225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45980.774203472225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45980.774203472225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45980.774203472225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45980.774203472225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45980.774203472225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45980.774203472225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45980.774203472225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45980.774203472225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45980.774203472225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45980.774203472225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45980.774203472225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45980.774203472225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45980.774203472225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45980.774203472225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45980.774203472225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45980.774203472225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45980.774203472225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45980.774203472225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45980.774203472225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45980.774203472225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45980.774203472225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45980.774203472225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45980.774203472225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45980.774203472225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45980.774203472225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45980.774203472225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45980.774203472225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45980.774203472225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45980.774203472225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45980.774203472225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45980.774203472225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45980.774203472225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45980.774203472225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45980.774203472225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45980.774203472225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45980.774203472225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45980.774203472225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45980.774203472225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45980.774203472225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45980.774203472225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45980.774203472225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45980.774203472225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45980.774203472225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45980.774203472225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45980.774203472225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45980.774203472225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45980.774203472225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45980.774203472225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45980.774203472225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45980.774203472225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45980.774203472225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45980.774203472225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45980.774203472225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45980.774203472225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45980.774203472225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45980.774203472225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45980.774203472225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45980.774203472225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45980.774203472225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45980.774203472225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45980.774203472225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45980.774203472225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45980.774203472225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45980.774203472225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45980.774203472225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45980.774203472225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45980.774203472225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45980.774203472225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45980.774203472225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45980.774203472225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45980.774203472225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45980.774203472225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45980.774203472225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45980.774203472225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45980.774203472225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45980.774203472225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45980.774203472225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45980.774203472225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45980.774203472225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45980.774203472225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45980.774203472225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45980.774203472225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45980.774203472225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45980.774203472225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45980.774203472225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45980.774203472225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45980.774203472225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45980.774203472225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45980.774203472225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45980.774203472225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45980.774203472225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45980.774203472225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45980.774203472225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45980.774203472225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45980.774203472225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45980.774203472225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45980.774203472225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45980.774203472225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45980.774203472225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45980.774203472225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45980.774203472225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45980.774203472225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45980.774203472225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45980.774203472225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45980.774203472225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45980.774203472225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45980.774203472225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45980.774203472225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45980.774203472225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45980.774203472225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45980.774203472225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45980.774203472225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45980.774203472225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45980.774203472225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45980.774203472225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45980.774203472225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45980.774203472225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45980.774203472225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45980.774203472225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45980.774203472225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45980.774203472225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45980.774203472225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45980.774203472225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45980.774203472225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45980.774203472225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45980.774203472225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45980.774203472225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45980.774203472225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45980.774203472225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45980.774203472225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45980.774203472225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45980.774203472225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45980.774203472225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45980.774203472225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45980.774203472225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45980.774203472225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45980.774203472225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45980.774203472225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45980.774203472225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45980.774203472225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45980.774203472225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45980.774203472225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45980.774203472225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45980.774203472225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45980.774203472225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45980.774203472225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45980.774203472225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45980.774203472225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45980.774203472225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45980.774203472225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45980.774203472225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45980.774203472225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45980.774203472225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45980.774203472225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45980.774203472225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45980.774203472225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45980.774203472225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45980.774203472225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45980.774203472225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45980.774203472225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45980.774203472225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45980.774203472225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45980.774203472225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45980.774203472225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45980.774203472225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45980.774203472225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45980.774203472225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45980.774203472225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45980.774203472225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45980.774203472225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45980.774203472225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45980.774203472225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45980.774203472225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45980.774203472225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45980.774203472225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45980.774203472225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45980.774203472225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45980.774203472225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45980.774203472225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45980.774203472225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45980.774203472225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45980.774203472225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45980.774203472225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45980.774203472225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45980.774203472225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45980.774203472225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45980.774203472225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45980.774203472225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45980.774203472225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45980.774203472225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45980.774203472225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45980.774203472225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45980.774203472225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45980.774203472225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45980.774203472225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45980.774203472225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45980.774203472225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45980.774203472225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45980.774203472225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45980.774203472225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45980.774203472225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45980.774203472225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45980.774203472225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45980.774203472225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45980.774203472225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45980.774203472225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45980.774203472225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45980.774203472225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45980.774203472225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45980.774203472225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45980.774203472225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45980.774203472225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45980.774203472225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45980.774203472225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45980.774203472225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45980.774203472225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45980.774203472225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45980.774203472225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45980.774203472225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45980.774203472225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45980.774203472225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45980.774203472225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45980.774203472225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45980.774203472225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45980.774203472225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45980.774203472225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45980.774203472225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45980.774203472225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45980.774203472225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45980.774203472225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45980.774203472225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45980.774203472225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45980.774203472225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45980.774203472225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45980.774203472225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45980.774203472225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45980.774203472225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45980.774203472225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45980.774203472225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45980.774203472225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45980.774203472225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45980.774203472225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45980.774203472225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45980.774203472225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45980.774203472225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45980.774203472225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45980.774203472225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45980.774203472225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45980.774203472225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45980.774203472225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45980.774203472225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45980.774203472225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45980.774203472225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45980.774203472225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45980.774203472225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45980.774203472225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45980.774203472225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45980.774203472225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45980.774203472225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45980.774203472225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45980.774203472225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45980.774203472225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45980.774203472225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45980.774203472225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45980.774203472225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45980.774203472225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45980.774203472225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45980.774203472225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45980.774203472225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45980.774203472225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45980.774203472225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45980.774203472225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45980.774203472225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45980.774203472225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45980.774203472225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45980.774203472225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45980.774203472225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45980.774203472225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45980.774203472225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45980.774203472225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45980.774203472225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45980.774203472225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45980.774203472225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45980.774203472225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45980.774203472225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45980.774203472225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45980.774203472225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45980.774203472225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45980.774203472225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45980.774203472225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45980.774203472225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45980.774203472225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45980.774203472225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45980.774203472225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45980.774203472225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45980.774203472225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45980.774203472225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45980.774203472225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45980.774203472225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45980.774203472225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45980.774203472225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45980.774203472225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45980.774203472225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45980.774203472225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45980.774203472225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45980.774203472225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45980.774203472225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45980.774203472225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45980.774203472225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45980.774203472225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45980.774203472225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45980.774203472225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45980.774203472225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45980.774203472225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45980.774203472225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45980.774203472225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45980.774203472225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45980.774203472225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45980.774203472225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45980.774203472225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45980.774203472225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45980.774203472225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45980.774203472225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45980.774203472225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45980.774203472225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45980.774203472225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45980.774203472225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45980.774203472225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45980.774203472225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45980.774203472225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45980.774203472225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45980.774203472225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45980.774203472225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45980.774203472225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45980.774203472225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45980.774203472225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45980.774203472225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45980.774203472225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45980.774203472225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45980.774203472225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45980.774203472225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45980.774203472225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45980.774203472225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45980.774203472225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45980.774203472225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45980.774203472225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45980.774203472225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45980.774203472225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45980.774203472225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45980.774203472225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45980.774203472225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45980.774203472225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45980.774203472225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45980.774203472225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45980.774203472225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45980.774203472225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45980.774203472225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45980.774203472225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45980.774203472225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45980.774203472225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45980.774203472225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45980.774203472225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45980.774203472225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45980.774203472225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45980.774203472225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45980.774203472225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45980.774203472225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45980.774203472225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45980.774203472225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45980.774203472225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45980.774203472225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45980.774203472225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45980.774203472225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45980.774203472225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45980.774203472225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45980.774203472225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45980.774203472225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45980.774203472225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45980.774203472225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45980.774203472225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45980.774203472225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45980.774203472225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45980.774203472225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45980.774203472225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45980.774203472225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45980.774203472225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45980.774203472225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45980.774203472225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45980.774203472225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45980.774203472225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45980.774203472225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45980.774203472225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45980.774203472225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45980.774203472225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45980.774203472225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45980.774203472225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45980.774203472225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45980.774203472225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45980.774203472225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45980.774203472225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45980.774203472225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45980.774203472225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45980.774203472225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45980.774203472225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45980.774203472225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45980.774203472225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45980.774203472225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45980.774203472225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45980.774203472225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45980.774203472225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45980.774203472225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45980.774203472225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45980.774203472225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45980.774203472225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45980.774203472225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45980.774203472225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45980.774203472225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45980.774203472225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45980.774203472225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45980.774203472225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45980.774203472225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45980.774203472225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45980.774203472225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45980.774203472225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45980.774203472225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45980.774203472225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45980.774203472225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45980.774203472225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45980.774203472225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45980.774203472225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45980.774203472225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45980.774203472225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45980.774203472225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45980.774203472225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45980.774203472225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45980.774203472225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45980.774203472225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45980.774203472225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45980.774203472225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45980.774203472225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45980.774203472225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45980.774203472225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45980.774203472225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45980.774203472225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45980.774203472225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45980.774203472225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45980.774203472225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45980.774203472225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45980.774203472225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45980.774203472225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45980.774203472225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45980.774203472225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45980.774203472225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45980.774203472225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45980.774203472225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45980.774203472225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45980.774203472225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45980.774203472225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45980.774203472225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45980.774203472225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45980.774203472225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45980.774203472225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45980.774203472225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45980.774203472225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45980.774203472225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45980.774203472225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45980.774203472225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45980.774203472225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45980.774203472225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45980.774203472225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45980.774203472225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45980.774203472225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45980.774203472225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45980.774203472225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45980.774203472225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45980.774203472225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45980.774203472225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45980.774203472225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45980.774203472225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45980.774203472225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45980.774203472225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45980.774203472225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45980.774203472225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45980.774203472225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45980.774203472225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45980.774203472225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45980.774203472225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45980.774203472225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45980.774203472225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45980.774203472225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45980.774203472225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45980.774203472225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45980.774203472225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45980.774203472225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45980.774203472225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45980.774203472225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45980.774203472225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45980.774203472225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45980.774203472225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45980.774203472225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45980.774203472225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45980.774203472225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45980.774203472225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45980.774203472225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45980.774203472225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45980.774203472225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45980.774203472225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45980.774203472225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45980.774203472225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45980.774203472225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45980.774203472225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45980.774203472225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45980.774203472225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45980.774203472225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45980.774203472225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45980.774203472225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45980.774203472225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45980.774203472225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45980.774203472225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45980.774203472225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45980.774203472225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45980.774203472225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45980.774203472225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45980.774203472225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45980.774203472225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45980.774203472225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45980.774203472225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45980.774203472225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45980.774203472225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45980.774203472225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45980.774203472225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45980.774203472225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45980.774203472225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45980.774203472225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45980.774203472225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45980.774203472225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45980.774203472225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45980.774203472225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45980.774203472225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45980.774203472225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45980.774203472225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45980.774203472225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45980.774203472225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45980.774203472225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45980.774203472225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45980.774203472225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45980.774203472225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45980.774203472225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45980.774203472225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45980.774203472225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45980.774203472225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45980.774203472225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45980.774203472225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45980.774203472225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45980.774203472225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45980.774203472225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45980.774203472225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45980.774203472225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45980.774203472225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45980.774203472225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45980.774203472225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45980.774203472225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45980.774203472225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45980.774203472225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45980.774203472225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45980.774203472225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45980.774203472225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45980.774203472225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45980.774203472225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45980.774203472225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45980.774203472225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45980.774203472225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45980.774203472225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45980.774203472225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45980.774203472225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45980.774203472225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45980.774203472225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45980.774203472225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45980.774203472225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45980.774203472225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45980.774203472225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45980.774203472225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45980.774203472225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45980.774203472225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45980.774203472225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45980.774203472225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45980.774203472225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45980.774203472225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45980.774203472225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45980.774203472225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45980.774203472225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45980.774203472225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45980.774203472225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45980.774203472225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45980.774203472225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45980.774203472225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45980.774203472225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45980.774203472225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45980.774203472225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45980.774203472225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45980.774203472225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45980.774203472225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45980.774203472225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45980.774203472225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45980.774203472225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45980.774203472225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45980.774203472225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45980.774203472225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45980.774203472225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45980.774203472225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45980.774203472225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45980.774203472225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45980.774203472225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45980.774203472225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45980.774203472225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45980.774203472225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45980.774203472225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45980.774203472225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45980.774203472225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45980.774203472225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45980.774203472225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45980.774203472225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45980.774203472225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45980.774203472225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45980.774203472225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45980.774203472225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45980.774203472225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45980.774203472225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45980.774203472225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45980.774203472225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45980.774203472225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45980.774203472225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45980.774203472225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45980.774203472225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45980.774203472225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45980.774203472225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45980.774203472225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45980.774203472225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45980.774203472225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45980.774203472225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45980.774203472225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45980.774203472225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45980.774203472225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45980.774203472225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45980.774203472225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45980.774203472225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45980.774203472225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45980.774203472225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45980.774203472225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45980.774203472225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45980.774203472225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45980.774203472225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45980.774203472225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45980.774203472225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45980.774203472225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45980.774203472225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45980.774203472225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45980.774203472225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45980.774203472225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45980.774203472225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45980.774203472225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45980.774203472225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45980.774203472225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45980.774203472225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45980.774203472225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45980.774203472225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45980.774203472225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45980.774203472225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45980.774203472225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45980.774203472225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45980.774203472225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45980.774203472225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45980.774203472225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45980.774203472225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45980.774203472225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45980.774203472225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45980.774203472225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45980.774203472225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45980.774203472225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45980.774203472225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45980.774203472225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45980.774203472225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45980.774203472225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45980.774203472225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45980.774203472225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45980.774203472225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45980.774203472225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45980.774203472225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45980.774203472225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45980.774203472225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45980.774203472225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45980.774203472225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45980.774203472225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45980.774203472225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45980.774203472225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45980.774203472225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45980.774203472225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45980.774203472225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45980.774203472225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45980.774203472225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45980.774203472225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45980.774203472225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45980.774203472225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45980.774203472225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45980.774203472225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45980.774203472225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45980.774203472225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45980.774203472225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45980.774203472225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45980.774203472225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45980.774203472225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45980.774203472225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45980.774203472225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45980.774203472225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45980.774203472225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45980.774203472225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45980.774203472225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45980.774203472225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45980.774203472225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45980.774203472225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45980.774203472225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45980.774203472225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45980.774203472225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45980.774203472225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45980.774203472225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45980.774203472225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45980.774203472225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45980.774203472225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45980.774203472225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45980.774203472225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45980.774203472225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45980.774203472225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45980.774203472225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45980.774203472225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45980.774203472225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45980.774203472225</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277.29348576388293</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45980.774203356479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45980.774203356479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45980.774203356479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45980.774203356479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45980.774203356479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45980.774203356479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45980.774203356479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45980.774203356479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45980.774203356479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45980.774203356479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45980.774203356479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45980.774203356479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45980.774203356479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45980.774203356479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45980.774203356479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45980.774203356479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45980.774203356479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45980.774203356479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45980.774203356479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45980.774203356479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45980.774203356479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45980.774203356479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45980.774203356479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45980.774203356479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45980.774203356479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45980.774203356479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45980.774203356479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45980.774203356479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45980.774203356479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45980.774203356479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45980.774203356479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45980.774203356479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45980.774203356479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45980.774203356479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45980.774203356479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45980.774203356479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45980.774203356479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45980.774203356479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45980.774203356479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45980.774203356479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45980.774203356479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45980.774203356479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45980.774203356479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45980.774203356479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45980.774203356479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45980.774203356479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45980.774203356479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45980.774203356479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45980.774203356479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45980.774203356479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45980.774203356479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45980.774203356479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45980.774203356479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45980.774203356479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45980.774203356479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45980.774203356479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45980.774203356479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45980.774203356479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45980.774203356479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45980.774203356479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45980.774203356479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45980.774203356479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45980.774203356479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45980.774203356479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45980.774203356479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45980.774203356479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45980.774203356479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45980.774203356479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45980.774203356479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45980.774203356479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45980.774203356479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45980.774203356479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45980.774203356479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45980.774203356479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45980.774203356479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45980.774203356479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45980.774203356479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45980.774203356479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45980.774203356479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45980.774203356479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45980.774203356479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45980.774203356479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45980.774203356479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45980.774203356479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45980.774203356479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45980.774203356479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45980.774203356479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45980.774203356479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45980.774203356479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45980.774203356479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45980.774203356479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45980.774203356479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45980.774203356479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45980.774203356479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45980.774203356479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45980.774203356479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45980.774203356479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45980.774203356479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45980.774203356479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45980.774203356479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45980.774203356479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45980.774203356479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45980.774203356479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45980.774203356479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45980.774203356479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45980.774203356479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45980.774203356479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45980.774203356479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45980.774203356479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45980.774203356479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45980.774203356479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45980.774203356479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45980.774203356479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45980.774203356479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45980.774203356479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45980.774203356479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45980.774203356479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45980.774203356479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45980.774203356479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45980.774203356479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45980.774203356479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45980.774203356479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45980.774203356479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45980.774203356479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45980.774203356479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45980.774203356479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45980.774203356479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45980.774203356479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45980.774203356479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45980.774203356479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45980.774203356479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45980.774203356479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45980.774203356479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45980.774203356479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45980.774203356479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45980.774203356479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45980.774203356479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45980.774203356479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45980.774203356479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45980.774203356479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45980.774203356479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45980.774203356479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45980.774203356479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45980.774203356479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45980.774203356479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45980.774203356479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45980.774203356479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45980.774203356479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45980.774203356479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45980.774203356479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45980.774203356479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45980.774203356479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45980.774203356479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45980.774203356479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45980.774203356479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45980.774203356479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45980.774203356479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45980.774203356479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45980.774203356479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45980.774203356479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45980.774203356479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45980.774203356479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45980.774203356479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45980.774203356479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45980.774203356479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45980.774203356479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45980.774203356479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45980.774203356479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45980.774203356479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45980.774203356479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45980.774203356479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45980.774203356479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45980.774203356479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45980.774203356479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45980.774203356479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45980.774203356479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45980.774203356479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45980.774203356479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45980.774203356479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45980.774203356479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45980.774203356479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45980.774203356479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45980.774203356479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45980.774203356479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45980.774203356479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45980.774203356479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45980.774203356479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45980.774203356479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45980.774203356479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45980.774203356479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45980.774203356479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45980.774203356479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45980.774203356479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45980.774203356479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45980.774203356479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45980.774203356479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45980.774203356479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45980.774203356479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45980.774203356479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45980.774203356479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45980.774203356479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45980.774203356479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45980.774203356479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45980.774203356479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45980.774203356479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45980.774203356479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45980.774203356479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45980.774203356479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45980.774203356479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45980.774203356479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45980.774203356479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45980.774203356479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45980.774203356479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45980.774203356479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45980.774203356479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45980.774203356479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45980.774203356479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45980.774203356479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45980.774203356479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45980.774203356479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45980.774203356479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45980.774203356479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45980.774203356479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45980.774203356479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45980.774203356479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45980.774203356479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45980.774203356479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45980.774203356479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45980.774203356479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45980.774203356479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45980.774203356479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45980.774203356479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45980.774203356479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45980.774203356479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45980.774203356479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45980.774203356479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45980.774203356479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45980.774203356479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45980.774203356479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45980.774203356479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45980.774203356479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45980.774203356479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45980.774203356479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45980.774203356479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45980.774203356479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45980.774203356479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45980.774203356479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45980.774203356479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45980.774203356479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45980.774203356479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45980.774203356479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45980.774203356479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45980.774203356479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45980.774203356479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45980.774203356479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45980.774203356479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45980.774203356479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45980.774203356479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45980.774203356479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45980.774203356479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45980.774203356479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45980.774203356479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45980.774203356479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45980.774203356479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45980.774203356479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45980.774203356479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45980.774203356479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45980.774203356479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45980.774203356479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45980.774203356479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45980.774203356479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45980.774203356479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45980.774203356479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45980.774203356479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45980.774203356479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45980.774203356479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45980.774203356479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45980.774203356479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45980.774203356479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45980.774203356479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45980.774203356479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45980.774203356479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45980.774203356479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45980.774203356479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45980.774203356479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45980.774203356479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45980.774203356479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45980.774203356479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45980.774203356479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45980.774203356479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45980.774203356479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45980.774203356479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45980.774203356479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45980.774203356479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45980.774203356479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45980.774203356479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45980.774203356479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45980.774203356479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45980.774203356479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45980.774203356479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45980.774203356479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45980.774203356479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45980.774203356479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45980.774203356479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45980.774203356479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45980.774203356479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45980.774203356479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45980.774203356479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45980.774203356479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45980.774203356479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45980.774203356479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45980.774203356479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45980.774203356479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45980.774203356479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45980.774203356479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45980.774203356479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45980.774203356479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45980.774203356479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45980.774203356479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45980.774203356479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45980.774203356479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45980.774203356479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45980.774203356479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45980.774203356479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45980.774203356479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45980.774203356479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45980.774203356479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45980.774203356479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45980.774203356479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45980.774203356479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45980.774203356479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45980.774203356479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45980.774203356479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45980.774203356479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45980.774203356479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45980.774203356479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45980.774203356479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45980.774203356479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45980.774203356479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45980.774203356479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45980.774203356479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45980.774203356479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45980.774203356479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45980.774203356479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45980.774203356479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45980.774203356479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45980.774203356479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45980.774203356479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45980.774203356479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45980.774203356479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45980.774203356479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45980.774203356479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45980.774203356479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45980.774203356479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45980.774203356479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45980.774203356479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45980.774203356479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45980.774203356479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45980.774203356479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45980.774203356479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45980.774203356479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45980.774203356479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45980.774203356479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45980.774203356479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45980.774203356479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45980.774203356479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45980.774203356479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45980.774203356479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45980.774203356479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45980.774203356479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45980.774203356479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45980.774203356479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45980.774203356479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45980.774203356479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45980.774203356479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45980.774203356479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45980.774203356479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45980.774203356479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45980.774203356479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45980.774203356479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45980.774203356479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45980.774203356479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45980.774203356479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45980.774203356479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45980.774203356479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45980.774203356479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45980.774203356479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45980.774203356479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45980.774203356479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45980.774203356479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45980.774203356479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45980.774203356479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45980.774203356479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45980.774203356479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45980.774203356479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45980.774203356479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45980.774203356479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45980.774203356479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45980.774203356479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45980.774203356479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45980.774203356479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45980.774203356479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45980.774203356479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45980.774203356479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45980.774203356479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45980.774203356479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45980.774203356479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45980.774203356479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45980.774203356479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45980.774203356479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45980.774203356479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45980.774203356479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45980.774203356479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45980.774203356479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45980.774203356479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45980.774203356479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45980.774203356479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45980.774203356479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45980.774203356479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45980.774203356479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45980.774203356479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45980.774203356479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45980.774203356479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45980.774203356479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45980.774203356479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45980.774203356479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45980.774203356479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45980.774203356479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45980.774203356479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45980.774203356479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45980.774203356479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45980.774203356479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45980.774203356479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45980.774203356479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45980.774203356479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45980.774203356479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45980.774203356479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45980.774203356479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45980.774203356479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45980.774203356479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45980.774203356479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45980.774203356479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45980.774203356479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45980.774203356479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45980.774203356479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45980.774203356479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45980.774203356479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45980.774203356479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45980.774203356479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45980.774203356479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45980.774203356479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45980.774203356479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45980.774203356479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45980.774203356479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45980.774203356479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45980.774203356479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45980.774203356479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45980.774203356479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45980.774203356479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45980.774203356479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45980.774203356479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45980.774203356479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45980.774203356479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45980.774203356479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45980.774203356479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45980.774203356479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45980.774203356479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45980.774203356479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45980.774203356479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45980.774203356479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45980.774203356479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45980.774203356479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45980.774203356479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45980.774203356479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45980.774203356479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45980.774203356479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45980.774203356479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45980.774203356479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45980.774203356479</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8"/>
  <sheetViews>
    <sheetView tabSelected="1" workbookViewId="0">
      <selection activeCell="D21" sqref="D2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88.942143287036743</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54.585326157408417</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32.113092361112649</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3.2594001157413004</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6.8775115738390014E-2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6.8775115738390014E-2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6.8775115738390014E-2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2</v>
      </c>
      <c r="D9" s="109" t="s">
        <v>38250</v>
      </c>
      <c r="E9" s="109" t="s">
        <v>39115</v>
      </c>
      <c r="F9" s="135">
        <v>45980.705428240741</v>
      </c>
      <c r="G9" s="111">
        <f ca="1">IFERROR(NOW()-F9,"")</f>
        <v>6.8775115738390014E-2</v>
      </c>
      <c r="H9" s="135">
        <v>45980.697789351849</v>
      </c>
      <c r="I9" s="109" t="str">
        <f>IFERROR(VLOOKUP(D9,DB!A:F,6,0),"")</f>
        <v>SCECO</v>
      </c>
      <c r="J9" s="109" t="str">
        <f>IFERROR(VLOOKUP(D9,DB!A:G,7,0),"")</f>
        <v>Haj Removal</v>
      </c>
      <c r="K9" s="109" t="s">
        <v>39118</v>
      </c>
      <c r="L9" s="109" t="str">
        <f>IFERROR(VLOOKUP(D9,DB!A:I,9,0),"")</f>
        <v>Latis</v>
      </c>
    </row>
    <row r="10" spans="1:13">
      <c r="A10" s="109" t="s">
        <v>39113</v>
      </c>
      <c r="B10" s="109" t="str">
        <f>IFERROR(VLOOKUP(D10,DB!A:K,11,0),"")</f>
        <v>R5</v>
      </c>
      <c r="C10" s="109">
        <v>1</v>
      </c>
      <c r="D10" s="109" t="s">
        <v>38505</v>
      </c>
      <c r="E10" s="109" t="s">
        <v>39115</v>
      </c>
      <c r="F10" s="135">
        <v>45980.705428240741</v>
      </c>
      <c r="G10" s="111">
        <f ca="1">IFERROR(NOW()-F10,"")</f>
        <v>6.8775115738390014E-2</v>
      </c>
      <c r="H10" s="135">
        <v>45980.697789351849</v>
      </c>
      <c r="I10" s="109" t="str">
        <f>IFERROR(VLOOKUP(D10,DB!A:F,6,0),"")</f>
        <v>SCECO</v>
      </c>
      <c r="J10" s="109" t="str">
        <f>IFERROR(VLOOKUP(D10,DB!A:G,7,0),"")</f>
        <v>Haj Removal</v>
      </c>
      <c r="K10" s="109" t="s">
        <v>39119</v>
      </c>
      <c r="L10" s="109" t="str">
        <f>IFERROR(VLOOKUP(D10,DB!A:I,9,0),"")</f>
        <v>Latis</v>
      </c>
    </row>
    <row r="11" spans="1:13">
      <c r="A11" s="109" t="s">
        <v>39113</v>
      </c>
      <c r="B11" s="109" t="str">
        <f>IFERROR(VLOOKUP(D11,DB!A:K,11,0),"")</f>
        <v>R5</v>
      </c>
      <c r="C11" s="109">
        <v>1</v>
      </c>
      <c r="D11" s="109" t="s">
        <v>38316</v>
      </c>
      <c r="E11" s="109" t="s">
        <v>39115</v>
      </c>
      <c r="F11" s="135">
        <v>45980.705428240741</v>
      </c>
      <c r="G11" s="111">
        <f ca="1">IFERROR(NOW()-F11,"")</f>
        <v>6.8775115738390014E-2</v>
      </c>
      <c r="H11" s="135">
        <v>45980.697789351849</v>
      </c>
      <c r="I11" s="109" t="str">
        <f>IFERROR(VLOOKUP(D11,DB!A:F,6,0),"")</f>
        <v>SCECO</v>
      </c>
      <c r="J11" s="109" t="str">
        <f>IFERROR(VLOOKUP(D11,DB!A:G,7,0),"")</f>
        <v>Haj Removal</v>
      </c>
      <c r="K11" s="109" t="s">
        <v>39119</v>
      </c>
      <c r="L11" s="109" t="str">
        <f>IFERROR(VLOOKUP(D11,DB!A:I,9,0),"")</f>
        <v>Latis</v>
      </c>
    </row>
    <row r="12" spans="1:13">
      <c r="A12" s="109" t="s">
        <v>39113</v>
      </c>
      <c r="B12" s="109" t="str">
        <f>IFERROR(VLOOKUP(D12,DB!A:K,11,0),"")</f>
        <v>R5</v>
      </c>
      <c r="C12" s="109">
        <v>1</v>
      </c>
      <c r="D12" s="109" t="s">
        <v>38183</v>
      </c>
      <c r="E12" s="109" t="s">
        <v>39115</v>
      </c>
      <c r="F12" s="135">
        <v>45980.705428240741</v>
      </c>
      <c r="G12" s="111">
        <f ca="1">IFERROR(NOW()-F12,"")</f>
        <v>6.8775115738390014E-2</v>
      </c>
      <c r="H12" s="135">
        <v>45980.697789351849</v>
      </c>
      <c r="I12" s="109" t="str">
        <f>IFERROR(VLOOKUP(D12,DB!A:F,6,0),"")</f>
        <v>SCECO</v>
      </c>
      <c r="J12" s="109" t="str">
        <f>IFERROR(VLOOKUP(D12,DB!A:G,7,0),"")</f>
        <v>Haj Removal</v>
      </c>
      <c r="K12" s="109" t="s">
        <v>39119</v>
      </c>
      <c r="L12" s="109" t="str">
        <f>IFERROR(VLOOKUP(D12,DB!A:I,9,0),"")</f>
        <v>Latis</v>
      </c>
    </row>
    <row r="13" spans="1:13">
      <c r="A13" s="109" t="s">
        <v>39113</v>
      </c>
      <c r="B13" s="109" t="str">
        <f>IFERROR(VLOOKUP(D13,DB!A:K,11,0),"")</f>
        <v>R5</v>
      </c>
      <c r="C13" s="109">
        <v>1</v>
      </c>
      <c r="D13" s="109" t="s">
        <v>38122</v>
      </c>
      <c r="E13" s="109" t="s">
        <v>39115</v>
      </c>
      <c r="F13" s="135">
        <v>45980.705428240741</v>
      </c>
      <c r="G13" s="111">
        <f ca="1">IFERROR(NOW()-F13,"")</f>
        <v>6.8775115738390014E-2</v>
      </c>
      <c r="H13" s="135">
        <v>45980.697789351849</v>
      </c>
      <c r="I13" s="109" t="str">
        <f>IFERROR(VLOOKUP(D13,DB!A:F,6,0),"")</f>
        <v>SCECO</v>
      </c>
      <c r="J13" s="109" t="str">
        <f>IFERROR(VLOOKUP(D13,DB!A:G,7,0),"")</f>
        <v>Haj Removal</v>
      </c>
      <c r="K13" s="109" t="s">
        <v>39119</v>
      </c>
      <c r="L13" s="109" t="str">
        <f>IFERROR(VLOOKUP(D13,DB!A:I,9,0),"")</f>
        <v>Latis</v>
      </c>
    </row>
    <row r="14" spans="1:13">
      <c r="A14" s="109" t="s">
        <v>39113</v>
      </c>
      <c r="B14" s="109" t="str">
        <f>IFERROR(VLOOKUP(D14,DB!A:K,11,0),"")</f>
        <v>R5</v>
      </c>
      <c r="C14" s="109">
        <v>1</v>
      </c>
      <c r="D14" s="109" t="s">
        <v>38262</v>
      </c>
      <c r="E14" s="109" t="s">
        <v>39115</v>
      </c>
      <c r="F14" s="135">
        <v>45980.705428240741</v>
      </c>
      <c r="G14" s="111">
        <f ca="1">IFERROR(NOW()-F14,"")</f>
        <v>6.8775115738390014E-2</v>
      </c>
      <c r="H14" s="135">
        <v>45980.697789351849</v>
      </c>
      <c r="I14" s="109" t="str">
        <f>IFERROR(VLOOKUP(D14,DB!A:F,6,0),"")</f>
        <v>SCECO</v>
      </c>
      <c r="J14" s="109" t="str">
        <f>IFERROR(VLOOKUP(D14,DB!A:G,7,0),"")</f>
        <v>Haj Removal</v>
      </c>
      <c r="K14" s="109" t="s">
        <v>39119</v>
      </c>
      <c r="L14" s="109" t="str">
        <f>IFERROR(VLOOKUP(D14,DB!A:I,9,0),"")</f>
        <v>Latis</v>
      </c>
    </row>
    <row r="15" spans="1:13">
      <c r="A15" s="109" t="s">
        <v>39113</v>
      </c>
      <c r="B15" s="109" t="str">
        <f>IFERROR(VLOOKUP(D15,DB!A:K,11,0),"")</f>
        <v>R5</v>
      </c>
      <c r="C15" s="109">
        <v>1</v>
      </c>
      <c r="D15" s="109" t="s">
        <v>38288</v>
      </c>
      <c r="E15" s="109" t="s">
        <v>39115</v>
      </c>
      <c r="F15" s="135">
        <v>45980.705428240741</v>
      </c>
      <c r="G15" s="111">
        <f ca="1">IFERROR(NOW()-F15,"")</f>
        <v>6.8775115738390014E-2</v>
      </c>
      <c r="H15" s="135">
        <v>45980.697789351849</v>
      </c>
      <c r="I15" s="109" t="str">
        <f>IFERROR(VLOOKUP(D15,DB!A:F,6,0),"")</f>
        <v>SCECO</v>
      </c>
      <c r="J15" s="109" t="str">
        <f>IFERROR(VLOOKUP(D15,DB!A:G,7,0),"")</f>
        <v>Haj Removal</v>
      </c>
      <c r="K15" s="109" t="s">
        <v>39118</v>
      </c>
      <c r="L15" s="109" t="str">
        <f>IFERROR(VLOOKUP(D15,DB!A:I,9,0),"")</f>
        <v>Latis</v>
      </c>
    </row>
    <row r="16" spans="1:13">
      <c r="A16" s="109" t="s">
        <v>39113</v>
      </c>
      <c r="B16" s="109" t="str">
        <f>IFERROR(VLOOKUP(D16,DB!A:K,11,0),"")</f>
        <v>R5</v>
      </c>
      <c r="C16" s="109">
        <v>1</v>
      </c>
      <c r="D16" s="109" t="s">
        <v>38135</v>
      </c>
      <c r="E16" s="109" t="s">
        <v>39115</v>
      </c>
      <c r="F16" s="135">
        <v>45980.705428240741</v>
      </c>
      <c r="G16" s="111">
        <f ca="1">IFERROR(NOW()-F16,"")</f>
        <v>6.8775115738390014E-2</v>
      </c>
      <c r="H16" s="135">
        <v>45980.697789351849</v>
      </c>
      <c r="I16" s="109" t="str">
        <f>IFERROR(VLOOKUP(D16,DB!A:F,6,0),"")</f>
        <v>SCECO</v>
      </c>
      <c r="J16" s="109" t="str">
        <f>IFERROR(VLOOKUP(D16,DB!A:G,7,0),"")</f>
        <v>Haj Removal</v>
      </c>
      <c r="K16" s="109" t="s">
        <v>39118</v>
      </c>
      <c r="L16" s="109" t="str">
        <f>IFERROR(VLOOKUP(D16,DB!A:I,9,0),"")</f>
        <v>Latis</v>
      </c>
    </row>
    <row r="17" spans="1:12">
      <c r="A17" s="109" t="s">
        <v>39120</v>
      </c>
      <c r="B17" s="109" t="str">
        <f>IFERROR(VLOOKUP(D17,DB!A:K,11,0),"")</f>
        <v>R5</v>
      </c>
      <c r="C17" s="109">
        <v>1</v>
      </c>
      <c r="D17" s="109" t="s">
        <v>38929</v>
      </c>
      <c r="E17" s="109" t="s">
        <v>39021</v>
      </c>
      <c r="F17" s="135">
        <v>45980.724456018521</v>
      </c>
      <c r="G17" s="111">
        <f ca="1">IFERROR(NOW()-F17,"")</f>
        <v>4.9747337958251592E-2</v>
      </c>
      <c r="H17" s="135">
        <v>45980.718206018515</v>
      </c>
      <c r="I17" s="109" t="str">
        <f>IFERROR(VLOOKUP(D17,DB!A:F,6,0),"")</f>
        <v>Generator-SG</v>
      </c>
      <c r="J17" s="109" t="str">
        <f>IFERROR(VLOOKUP(D17,DB!A:G,7,0),"")</f>
        <v>In progress</v>
      </c>
      <c r="K17" s="109" t="s">
        <v>39121</v>
      </c>
      <c r="L17" s="109" t="str">
        <f>IFERROR(VLOOKUP(D17,DB!A:I,9,0),"")</f>
        <v>Latis</v>
      </c>
    </row>
    <row r="18" spans="1:12">
      <c r="A18" s="109"/>
      <c r="B18" s="109" t="str">
        <f>IFERROR(VLOOKUP(D18,DB!A:K,11,0),"")</f>
        <v/>
      </c>
      <c r="C18" s="109"/>
      <c r="D18" s="109"/>
      <c r="E18" s="109"/>
      <c r="F18" s="109"/>
      <c r="G18" s="111">
        <f ca="1">IFERROR(NOW()-F18,"")</f>
        <v>45980.774203356479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45980.774203356479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45980.774203356479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45980.774203356479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45980.774203356479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45980.774203356479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45980.774203356479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45980.774203356479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45980.774203356479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45980.774203356479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45980.774203356479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45980.774203356479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45980.774203356479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45980.774203356479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45980.774203356479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45980.774203356479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45980.774203356479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45980.774203356479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45980.774203356479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45980.774203356479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45980.774203356479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45980.774203356479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45980.774203356479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45980.774203356479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45980.774203356479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45980.774203356479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45980.774203356479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45980.774203356479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45980.774203356479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45980.774203356479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45980.774203356479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45980.774203356479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45980.774203356479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45980.774203356479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45980.774203356479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45980.774203356479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45980.774203356479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45980.774203356479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45980.774203356479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45980.774203356479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45980.774203356479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45980.774203356479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45980.774203356479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45980.774203356479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45980.774203356479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45980.774203356479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45980.774203356479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45980.774203356479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45980.774203356479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45980.774203356479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45980.774203356479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45980.774203356479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45980.774203356479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45980.774203356479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45980.774203356479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45980.774203356479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45980.774203356479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45980.774203356479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45980.774203356479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45980.774203356479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45980.774203356479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45980.774203356479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45980.774203356479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45980.774203356479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45980.774203356479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45980.774203356479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45980.774203356479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45980.774203356479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45980.774203356479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45980.774203356479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45980.774203356479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45980.774203356479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45980.774203356479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45980.774203356479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45980.774203356479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45980.774203356479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45980.774203356479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45980.774203356479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45980.774203356479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45980.774203356479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45980.774203356479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45980.774203356479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45980.774203356479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45980.774203356479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45980.774203356479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45980.774203356479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45980.774203356479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45980.774203356479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45980.774203356479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45980.774203356479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45980.774203356479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45980.774203356479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45980.774203356479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45980.774203356479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45980.774203356479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45980.774203356479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45980.774203356479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45980.774203356479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45980.774203356479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45980.774203356479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45980.774203356479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45980.774203356479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45980.774203356479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45980.774203356479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45980.774203356479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45980.774203356479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45980.774203356479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45980.774203356479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45980.774203356479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45980.774203356479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45980.774203356479</v>
      </c>
      <c r="H128" s="109"/>
      <c r="I128" s="109" t="str">
        <f>IFERROR(VLOOKUP(D128,DB!A:F,6,0),"")</f>
        <v/>
      </c>
      <c r="J128" s="109" t="str">
        <f>IFERROR(VLOOKUP(D128,DB!A:G,7,0),"")</f>
        <v/>
      </c>
      <c r="K128" s="109"/>
      <c r="L128" s="109" t="str">
        <f>IFERROR(VLOOKUP(D128,DB!A:I,9,0),"")</f>
        <v/>
      </c>
    </row>
    <row r="129" spans="1:12">
      <c r="A129" s="138"/>
      <c r="B129" s="138" t="str">
        <f>IFERROR(VLOOKUP(D129,DB!A:K,11,0),"")</f>
        <v/>
      </c>
      <c r="C129" s="138"/>
      <c r="D129" s="138"/>
      <c r="E129" s="138"/>
      <c r="F129" s="139"/>
      <c r="G129" s="111">
        <f ca="1">IFERROR(NOW()-F129,"")</f>
        <v>45980.774203356479</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45980.774203356479</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45980.774203356479</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45980.774203356479</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45980.774203356479</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45980.774203356479</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45980.774203356479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45980.774203356479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45980.774203356479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45980.774203356479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45980.774203356479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45980.774203356479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45980.774203356479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45980.774203356479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45980.774203356479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45980.774203356479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45980.774203356479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45980.774203356479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45980.774203356479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45980.774203356479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45980.774203356479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45980.774203356479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45980.774203356479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45980.774203356479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45980.774203356479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45980.774203356479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45980.774203356479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45980.774203356479</v>
      </c>
      <c r="H156" s="139"/>
      <c r="I156" s="138" t="str">
        <f>IFERROR(VLOOKUP(D156,DB!A:F,6,0),"")</f>
        <v/>
      </c>
      <c r="J156" s="138" t="str">
        <f>IFERROR(VLOOKUP(D156,DB!A:G,7,0),"")</f>
        <v/>
      </c>
      <c r="K156" s="138"/>
      <c r="L156" s="138" t="str">
        <f>IFERROR(VLOOKUP(D156,DB!A:I,9,0),"")</f>
        <v/>
      </c>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32326</v>
      </c>
      <c r="E2" s="109" t="s">
        <v>39021</v>
      </c>
      <c r="F2" s="121">
        <v>45980.703344907408</v>
      </c>
      <c r="G2" s="104">
        <f t="shared" ref="G2:G25" ca="1" si="0">IFERROR(NOW()-F2,"-")</f>
        <v>7.0858449071238283E-2</v>
      </c>
      <c r="H2" s="121">
        <v>45980.703344907408</v>
      </c>
      <c r="I2" s="119" t="str">
        <f>IFERROR(VLOOKUP(D2,DB!A:F,6,0),"")</f>
        <v>SCECO</v>
      </c>
      <c r="J2" s="119" t="str">
        <f>IFERROR(VLOOKUP(D2,DB!A:G,7,0),"")</f>
        <v>Dead</v>
      </c>
      <c r="K2" s="122" t="s">
        <v>39123</v>
      </c>
      <c r="L2" s="123" t="str">
        <f>IFERROR(VLOOKUP(D2,DB!A:I,9,0),"")</f>
        <v>Latis</v>
      </c>
    </row>
    <row r="3" spans="1:16382" ht="31.5" customHeight="1">
      <c r="A3" s="118" t="s">
        <v>39124</v>
      </c>
      <c r="B3" s="119" t="str">
        <f>IFERROR(VLOOKUP(D3,DB!A:K,11,0),"")</f>
        <v>R6</v>
      </c>
      <c r="C3" s="120">
        <v>6</v>
      </c>
      <c r="D3" s="119" t="s">
        <v>31570</v>
      </c>
      <c r="E3" s="109"/>
      <c r="F3" s="121">
        <v>45980.749872685185</v>
      </c>
      <c r="G3" s="104">
        <f t="shared" ca="1" si="0"/>
        <v>2.4330671294592321E-2</v>
      </c>
      <c r="H3" s="121">
        <v>45980.749872685185</v>
      </c>
      <c r="I3" s="119" t="str">
        <f>IFERROR(VLOOKUP(D3,DB!A:F,6,0),"")</f>
        <v>SCECO</v>
      </c>
      <c r="J3" s="119" t="str">
        <f>IFERROR(VLOOKUP(D3,DB!A:G,7,0),"")</f>
        <v>Vandalized</v>
      </c>
      <c r="K3" s="122" t="s">
        <v>39125</v>
      </c>
      <c r="L3" s="123" t="str">
        <f>IFERROR(VLOOKUP(D3,DB!A:I,9,0),"")</f>
        <v>Latis</v>
      </c>
    </row>
    <row r="4" spans="1:16382" ht="31.5" customHeight="1">
      <c r="A4" s="118" t="s">
        <v>39124</v>
      </c>
      <c r="B4" s="119" t="str">
        <f>IFERROR(VLOOKUP(D4,DB!A:K,11,0),"")</f>
        <v>R6</v>
      </c>
      <c r="C4" s="120">
        <v>6</v>
      </c>
      <c r="D4" s="119" t="s">
        <v>32256</v>
      </c>
      <c r="E4" s="109"/>
      <c r="F4" s="121">
        <v>45980.749872685185</v>
      </c>
      <c r="G4" s="104">
        <f t="shared" ca="1" si="0"/>
        <v>2.4330671294592321E-2</v>
      </c>
      <c r="H4" s="121">
        <v>45980.749872685185</v>
      </c>
      <c r="I4" s="119" t="str">
        <f>IFERROR(VLOOKUP(D4,DB!A:F,6,0),"")</f>
        <v>SCECO</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45980.774203356479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45980.774203356479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45980.774203356479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45980.774203356479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45980.774203356479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45980.774203356479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45980.774203356479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45980.774203356479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45980.774203356479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45980.774203356479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45980.774203356479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45980.774203356479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45980.774203356479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45980.774203356479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45980.774203356479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45980.774203356479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45980.774203356479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45980.774203356479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45980.774203356479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45980.774203356479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45980.774203356479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ref="G26:G59" ca="1" si="1">IFERROR(NOW()-F26,"-")</f>
        <v>45980.774203356479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45980.774203356479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45980.774203356479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45980.774203356479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45980.774203356479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45980.774203356479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45980.774203356479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45980.774203472225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45980.774203472225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45980.774203472225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45980.774203472225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45980.774203472225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45980.774203472225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45980.774203472225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45980.774203472225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45980.774203472225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45980.774203472225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45980.774203472225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45980.774203472225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45980.774203472225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45980.774203472225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45980.774203472225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45980.774203472225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45980.774203472225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45980.774203472225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45980.774203472225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45980.774203472225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45980.774203472225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45980.774203472225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45980.774203472225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45980.774203472225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45980.774203472225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45980.774203472225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45980.774203472225</v>
      </c>
      <c r="H59" s="121"/>
      <c r="I59" s="119" t="str">
        <f>IFERROR(VLOOKUP(D59,DB!A:F,6,0),"")</f>
        <v/>
      </c>
      <c r="J59" s="119" t="str">
        <f>IFERROR(VLOOKUP(D59,DB!A:G,7,0),"")</f>
        <v/>
      </c>
      <c r="K59" s="122"/>
      <c r="L59" s="123" t="str">
        <f>IFERROR(VLOOKUP(D59,DB!A:I,9,0),"")</f>
        <v/>
      </c>
    </row>
  </sheetData>
  <dataValidations count="2">
    <dataValidation allowBlank="1" showInputMessage="1" showErrorMessage="1" sqref="E1" xr:uid="{9E1BC488-8814-4F8A-8DBE-742B3278AB71}"/>
    <dataValidation type="list" allowBlank="1" showInputMessage="1" showErrorMessage="1" sqref="E2:E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2025-11-19T15:36:53Z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